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updateLinks="never" defaultThemeVersion="166925"/>
  <mc:AlternateContent xmlns:mc="http://schemas.openxmlformats.org/markup-compatibility/2006">
    <mc:Choice Requires="x15">
      <x15ac:absPath xmlns:x15ac="http://schemas.microsoft.com/office/spreadsheetml/2010/11/ac" url="C:\Users\Bernie\Documents\DRAWINGS 2023\Number 73 Bar Kitchen\Neutrients\"/>
    </mc:Choice>
  </mc:AlternateContent>
  <xr:revisionPtr revIDLastSave="0" documentId="13_ncr:1_{0AC1DFCA-A17C-4A30-95A9-ABADFA564E1F}"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20" yWindow="-120" windowWidth="20640" windowHeight="1116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5" i="9" l="1"/>
  <c r="C11" i="8"/>
  <c r="D30" i="22"/>
  <c r="B5" i="10" l="1"/>
  <c r="G30" i="22"/>
  <c r="C28" i="8" l="1"/>
  <c r="C22" i="9"/>
  <c r="B6" i="10" l="1"/>
  <c r="B12" i="10" s="1"/>
  <c r="B7" i="10"/>
  <c r="B8" i="10" s="1"/>
  <c r="B10" i="10" s="1"/>
  <c r="B22" i="9"/>
  <c r="B28" i="8"/>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<sst xmlns="http://schemas.openxmlformats.org/spreadsheetml/2006/main" count="3028" uniqueCount="845">
  <si>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</si>
  <si>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</si>
  <si>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</si>
  <si>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</si>
  <si>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</si>
  <si>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</si>
  <si>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</si>
  <si>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</si>
  <si>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</si>
  <si>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</si>
  <si>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</si>
  <si>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</si>
  <si>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</si>
  <si>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</si>
  <si>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</si>
  <si>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</si>
  <si>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</si>
  <si>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</si>
  <si>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</si>
  <si>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</si>
  <si>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</si>
  <si>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</si>
  <si>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</si>
  <si>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</si>
  <si>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</si>
  <si>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</si>
  <si>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</si>
  <si>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</si>
  <si>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</si>
  <si>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</si>
  <si>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</si>
  <si>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</si>
  <si>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</si>
  <si>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</si>
  <si>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</si>
  <si>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</si>
  <si>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</si>
  <si>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</si>
  <si>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</si>
  <si>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</si>
  <si>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</si>
  <si>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</si>
  <si>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</si>
  <si>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</si>
  <si>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</si>
  <si>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</si>
  <si>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</si>
  <si>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</si>
  <si>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</si>
  <si>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</si>
  <si>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</si>
  <si>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</si>
  <si>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</si>
  <si>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</si>
  <si>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</si>
  <si>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</si>
  <si>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</si>
  <si>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</si>
  <si>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</si>
  <si>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</si>
  <si>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</si>
  <si>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</si>
  <si>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</si>
  <si>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</si>
  <si>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</si>
  <si>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</si>
  <si>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</si>
  <si>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</si>
  <si>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</si>
  <si>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</si>
  <si>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</si>
  <si>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</si>
  <si>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</si>
  <si>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</si>
  <si>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</si>
  <si>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</si>
  <si>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</si>
  <si>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</si>
  <si>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</si>
  <si>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</si>
  <si>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</si>
  <si>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</si>
  <si>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</si>
  <si>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</si>
  <si>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</si>
  <si>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</si>
  <si>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</si>
  <si>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</si>
  <si>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</si>
  <si>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</si>
  <si>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</si>
  <si>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</si>
  <si>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</si>
  <si>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</si>
  <si>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</si>
  <si>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</si>
  <si>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</si>
  <si>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</si>
  <si>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</si>
  <si>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</si>
  <si>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</si>
  <si>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</si>
  <si>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</si>
  <si>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</si>
  <si>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</si>
  <si>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</si>
  <si>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</si>
  <si>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</si>
  <si>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</si>
  <si>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</si>
  <si>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</si>
  <si>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</si>
  <si>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</si>
  <si>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</si>
  <si>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</si>
  <si>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</si>
  <si>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</si>
  <si>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</si>
  <si>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</si>
  <si>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</si>
  <si>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</si>
  <si>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</si>
  <si>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</si>
  <si>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</si>
  <si>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</si>
  <si>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</si>
  <si>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</si>
  <si>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</si>
  <si>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</si>
  <si>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</si>
  <si>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</si>
  <si>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</si>
  <si>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</si>
  <si>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</si>
  <si>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</si>
  <si>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</si>
  <si>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</si>
  <si>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</si>
  <si>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</si>
  <si>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</si>
  <si>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</si>
  <si>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</si>
  <si>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</si>
  <si>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</si>
  <si>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</si>
  <si>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</si>
  <si>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</si>
  <si>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</si>
  <si>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</si>
  <si>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</si>
  <si>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</si>
  <si>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</si>
  <si>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</si>
  <si>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</si>
  <si>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</si>
  <si>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</si>
  <si>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</si>
  <si>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</si>
  <si>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</si>
  <si>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</si>
  <si>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</si>
  <si>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</si>
  <si>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</si>
  <si>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</si>
  <si>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</si>
  <si>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</si>
  <si>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</si>
  <si>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</si>
  <si>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</si>
  <si>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</si>
  <si>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</si>
  <si>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</si>
  <si>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</si>
  <si>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</si>
  <si>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</si>
  <si>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</si>
  <si>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</si>
  <si>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</si>
  <si>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</si>
  <si>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</si>
  <si>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</si>
  <si>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</si>
  <si>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</si>
  <si>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</si>
  <si>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</si>
  <si>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</si>
  <si>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</si>
  <si>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</si>
  <si>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</si>
  <si>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</si>
  <si>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</si>
  <si>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</si>
  <si>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</si>
  <si>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</si>
  <si>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</si>
  <si>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</si>
  <si>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</si>
  <si>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</si>
  <si>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</si>
  <si>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</si>
  <si>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</si>
  <si>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</si>
  <si>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</si>
  <si>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</si>
  <si>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</si>
  <si>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</si>
  <si>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</si>
  <si>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</si>
  <si>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</si>
  <si>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</si>
  <si>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</si>
  <si>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</si>
  <si>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</si>
  <si>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</si>
  <si>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</si>
  <si>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</si>
  <si>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</si>
  <si>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</si>
  <si>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</si>
  <si>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</si>
  <si>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</si>
  <si>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</si>
  <si>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</si>
  <si>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</si>
  <si>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</si>
  <si>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</si>
  <si>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</si>
  <si>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</si>
  <si>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</si>
  <si>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</si>
  <si>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</si>
  <si>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</si>
  <si>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</si>
  <si>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</si>
  <si>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</si>
  <si>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</si>
  <si>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</si>
  <si>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</si>
  <si>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</si>
  <si>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</si>
  <si>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</si>
  <si>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</si>
  <si>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</si>
  <si>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</si>
  <si>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</si>
  <si>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</si>
  <si>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</si>
  <si>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</si>
  <si>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</si>
  <si>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</si>
  <si>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</si>
  <si>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</si>
  <si>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</si>
  <si>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</si>
  <si>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</si>
  <si>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</si>
  <si>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</si>
  <si>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</si>
  <si>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</si>
  <si>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</si>
  <si>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</si>
  <si>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</si>
  <si>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</si>
  <si>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</si>
  <si>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</si>
  <si>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</si>
  <si>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</si>
  <si>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</si>
  <si>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</si>
  <si>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</si>
  <si>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</si>
  <si>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</si>
  <si>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</si>
  <si>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</si>
  <si>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</si>
  <si>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</si>
  <si>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</si>
  <si>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</si>
  <si>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</si>
  <si>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</si>
  <si>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</si>
  <si>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</si>
  <si>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</si>
  <si>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</si>
  <si>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</si>
  <si>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</si>
  <si>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</si>
  <si>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</si>
  <si>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</si>
  <si>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</si>
  <si>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</si>
  <si>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</si>
  <si>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</si>
  <si>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</si>
  <si>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</si>
  <si>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</si>
  <si>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</si>
  <si>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</si>
  <si>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</si>
  <si>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</si>
  <si>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</si>
  <si>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</si>
  <si>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</si>
  <si>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</si>
  <si>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</si>
  <si>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</si>
  <si>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</si>
  <si>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</si>
  <si>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</si>
  <si>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</si>
  <si>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</si>
  <si>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</si>
  <si>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</si>
  <si>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</si>
  <si>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</si>
  <si>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</si>
  <si>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</si>
  <si>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</si>
  <si>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</si>
  <si>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</si>
  <si>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</si>
  <si>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</si>
  <si>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</si>
  <si>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</si>
  <si>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</si>
  <si>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</si>
  <si>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</si>
  <si>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</si>
  <si>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</si>
  <si>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</si>
  <si>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</si>
  <si>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</si>
  <si>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</si>
  <si>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</si>
  <si>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</si>
  <si>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</si>
  <si>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</si>
  <si>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</si>
  <si>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</si>
  <si>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</si>
  <si>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</si>
  <si>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</si>
  <si>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</si>
  <si>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</si>
  <si>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</si>
  <si>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</si>
  <si>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</si>
  <si>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</si>
  <si>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</si>
  <si>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</si>
  <si>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</si>
  <si>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</si>
  <si>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</si>
  <si>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</si>
  <si>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</si>
  <si>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</si>
  <si>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</si>
  <si>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</si>
  <si>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</si>
  <si>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</si>
  <si>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</si>
  <si>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</si>
  <si>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</si>
  <si>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</si>
  <si>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</si>
  <si>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</si>
  <si>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</si>
  <si>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</si>
  <si>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</si>
  <si>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</si>
  <si>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</si>
  <si>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</si>
  <si>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</si>
  <si>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</si>
  <si>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</si>
  <si>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</si>
  <si>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</si>
  <si>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</si>
  <si>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</si>
  <si>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</si>
  <si>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</si>
  <si>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</si>
  <si>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</si>
  <si>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</si>
  <si>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</si>
  <si>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</si>
  <si>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</si>
  <si>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</si>
  <si>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</si>
  <si>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</si>
  <si>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</si>
  <si>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</si>
  <si>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</si>
  <si>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</si>
  <si>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</si>
  <si>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</si>
  <si>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</si>
  <si>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</si>
  <si>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</si>
  <si>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</si>
  <si>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</si>
  <si>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</si>
  <si>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</si>
  <si>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</si>
  <si>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</si>
  <si>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</si>
  <si>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</si>
  <si>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</si>
  <si>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</si>
  <si>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</si>
  <si>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</si>
  <si>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</si>
  <si>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</si>
  <si>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</si>
  <si>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</si>
  <si>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</si>
  <si>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</si>
  <si>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</si>
  <si>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</si>
  <si>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</si>
  <si>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</si>
  <si>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</si>
  <si>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</si>
  <si>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</si>
  <si>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</si>
  <si>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</si>
  <si>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</si>
  <si>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</si>
  <si>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</si>
  <si>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</si>
  <si>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</si>
  <si>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</si>
  <si>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</si>
  <si>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</si>
  <si>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</si>
  <si>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</si>
  <si>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</si>
  <si>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</si>
  <si>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</si>
  <si>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</si>
  <si>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</si>
  <si>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</si>
  <si>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</si>
  <si>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</si>
  <si>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</si>
  <si>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</si>
  <si>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</si>
  <si>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</si>
  <si>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</si>
  <si>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</si>
  <si>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</si>
  <si>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</si>
  <si>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</si>
  <si>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</si>
  <si>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</si>
  <si>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</si>
  <si>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</si>
  <si>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</si>
  <si>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</si>
  <si>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</si>
  <si>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</si>
  <si>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</si>
  <si>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</si>
  <si>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</si>
  <si>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</si>
  <si>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</si>
  <si>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</si>
  <si>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</si>
  <si>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</si>
  <si>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</si>
  <si>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</si>
  <si>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</si>
  <si>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</si>
  <si>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</si>
  <si>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</si>
  <si>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</si>
  <si>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</si>
  <si>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</si>
  <si>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</si>
  <si>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</si>
  <si>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</si>
  <si>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</si>
  <si>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</si>
  <si>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</si>
  <si>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</si>
  <si>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</si>
  <si>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</si>
  <si>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</si>
  <si>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</si>
  <si>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</si>
  <si>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</si>
  <si>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</si>
  <si>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</si>
  <si>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</si>
  <si>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</si>
  <si>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</si>
  <si>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</si>
  <si>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</si>
  <si>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</si>
  <si>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</si>
  <si>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</si>
  <si>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</si>
  <si>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</si>
  <si>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</si>
  <si>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</si>
  <si>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</si>
  <si>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</si>
  <si>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</si>
  <si>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</si>
  <si>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</si>
  <si>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</si>
  <si>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</si>
  <si>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</si>
  <si>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</si>
  <si>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</si>
  <si>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</si>
  <si>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</si>
  <si>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</si>
  <si>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</si>
  <si>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</si>
  <si>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</si>
  <si>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</si>
  <si>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</si>
  <si>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</si>
  <si>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</si>
  <si>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</si>
  <si>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</si>
  <si>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</si>
  <si>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</si>
  <si>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</si>
  <si>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</si>
  <si>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</si>
  <si>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</si>
  <si>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</si>
  <si>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</si>
  <si>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</si>
  <si>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</si>
  <si>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</si>
  <si>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</si>
  <si>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</si>
  <si>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</si>
  <si>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</si>
  <si>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</si>
  <si>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</si>
  <si>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</si>
  <si>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</si>
  <si>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</si>
  <si>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</si>
  <si>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</si>
  <si>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</si>
  <si>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</si>
  <si>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</si>
  <si>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</si>
  <si>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</si>
  <si>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</si>
  <si>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</si>
  <si>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</si>
  <si>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</si>
  <si>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</si>
  <si>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</si>
  <si>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</si>
  <si>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</si>
  <si>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</si>
  <si>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</si>
  <si>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</si>
  <si>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</si>
  <si>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</si>
  <si>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</si>
  <si>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</si>
  <si>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</si>
  <si>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</si>
  <si>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</si>
  <si>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</si>
  <si>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</si>
  <si>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</si>
  <si>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</si>
  <si>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</si>
  <si>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</si>
  <si>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</si>
  <si>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</si>
  <si>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</si>
  <si>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</si>
  <si>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</si>
  <si>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</si>
  <si>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</si>
  <si>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</si>
  <si>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</si>
  <si>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</si>
  <si>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</si>
  <si>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</si>
  <si>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</si>
  <si>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</si>
  <si>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</si>
  <si>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</si>
  <si>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</si>
  <si>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</si>
  <si>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</si>
  <si>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</si>
  <si>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</si>
  <si>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</si>
  <si>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</si>
  <si>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</si>
  <si>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</si>
  <si>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</si>
  <si>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</si>
  <si>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</si>
  <si>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</si>
  <si>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</si>
  <si>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</si>
  <si>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</si>
  <si>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</si>
  <si>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</si>
  <si>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</si>
  <si>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</si>
  <si>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</si>
  <si>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</si>
  <si>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</si>
  <si>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</si>
  <si>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</si>
  <si>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</si>
  <si>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</si>
  <si>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</si>
  <si>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</si>
  <si>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</si>
  <si>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</si>
  <si>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</si>
  <si>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</si>
  <si>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</si>
  <si>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</si>
  <si>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</si>
  <si>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</si>
  <si>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</si>
  <si>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</si>
  <si>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</si>
  <si>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</si>
  <si>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</si>
  <si>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</si>
  <si>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</si>
  <si>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</si>
  <si>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</si>
  <si>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</si>
  <si>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</si>
  <si>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</si>
  <si>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</si>
  <si>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</si>
  <si>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</si>
  <si>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</si>
  <si>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</si>
  <si>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</si>
  <si>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</si>
  <si>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</si>
  <si>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</si>
  <si>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</si>
  <si>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</si>
  <si>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</si>
  <si>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</si>
  <si>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</si>
  <si>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</si>
  <si>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</si>
  <si>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</si>
  <si>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</si>
  <si>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</si>
  <si>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</si>
  <si>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</si>
  <si>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</si>
  <si>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</si>
  <si>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</si>
  <si>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</si>
  <si>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</si>
  <si>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</si>
  <si>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</si>
  <si>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</si>
  <si>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</si>
  <si>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</si>
  <si>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</si>
  <si>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</si>
  <si>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</si>
  <si>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</si>
  <si>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</si>
  <si>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</si>
  <si>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</si>
  <si>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</si>
  <si>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</si>
  <si>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</si>
  <si>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</si>
  <si>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</si>
  <si>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</si>
  <si>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</si>
  <si>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</si>
  <si>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</si>
  <si>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</si>
  <si>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</si>
  <si>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</si>
  <si>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</si>
  <si>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</si>
  <si>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</si>
  <si>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</si>
  <si>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</si>
  <si>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</si>
  <si>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</si>
  <si>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</si>
  <si>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</si>
  <si>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</si>
  <si>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</si>
  <si>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</si>
  <si>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</si>
  <si>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</si>
  <si>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</si>
  <si>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</si>
  <si>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</si>
  <si>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</si>
  <si>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</si>
  <si>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</si>
  <si>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</si>
  <si>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</si>
  <si>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</si>
  <si>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</si>
  <si>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</si>
  <si>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</si>
  <si>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</si>
  <si>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</si>
  <si>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</si>
  <si>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</si>
  <si>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</si>
  <si>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</si>
  <si>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</si>
  <si>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</si>
  <si>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</si>
  <si>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</si>
  <si>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</si>
  <si>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</si>
  <si>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</si>
  <si>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</si>
  <si>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</si>
  <si>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</si>
  <si>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</si>
  <si>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</si>
  <si>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</si>
  <si>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</si>
  <si>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</si>
  <si>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</si>
  <si>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</si>
  <si>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</si>
  <si>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</si>
  <si>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</si>
  <si>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</si>
  <si>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</si>
  <si>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</si>
  <si>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</si>
  <si>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</si>
  <si>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</si>
  <si>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</si>
  <si>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</si>
  <si>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</si>
  <si>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</si>
  <si>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</si>
  <si>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</si>
  <si>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</si>
  <si>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</si>
  <si>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</si>
  <si>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</si>
  <si>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</si>
  <si>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</si>
  <si>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</si>
  <si>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</si>
  <si>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</si>
  <si>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</si>
  <si>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</si>
  <si>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</si>
  <si>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</si>
  <si>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</si>
  <si>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</si>
  <si>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</si>
  <si>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</si>
  <si>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</si>
  <si>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</si>
  <si>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</si>
  <si>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</si>
  <si>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</si>
  <si>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</si>
  <si>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</si>
  <si>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</si>
  <si>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</si>
  <si>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</si>
  <si>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</si>
  <si>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</si>
  <si>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</si>
  <si>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</si>
  <si>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</si>
  <si>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</si>
  <si>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</si>
  <si>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</si>
  <si>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</si>
  <si>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</si>
  <si>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</si>
  <si>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</si>
  <si>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</si>
  <si>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</si>
  <si>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</si>
  <si>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</si>
  <si>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</si>
  <si>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</si>
  <si>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</si>
  <si>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</si>
  <si>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</si>
  <si>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</si>
  <si>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</si>
  <si>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</si>
  <si>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</si>
  <si>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</si>
  <si>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</si>
  <si>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</si>
  <si>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</si>
  <si>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</si>
  <si>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</si>
  <si>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</si>
  <si>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</si>
  <si>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</si>
  <si>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</si>
  <si>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</si>
  <si>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</si>
  <si>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</si>
  <si>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</si>
  <si>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</si>
  <si>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</si>
  <si>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</si>
  <si>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</si>
  <si>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</si>
  <si>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</si>
  <si>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</si>
  <si>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</si>
  <si>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</si>
  <si>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</si>
  <si>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</si>
  <si>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</si>
  <si>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</si>
  <si>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</si>
  <si>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</si>
  <si>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</si>
  <si>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</si>
  <si>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</si>
  <si>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</si>
  <si>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</si>
  <si>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none</t>
  </si>
  <si>
    <t xml:space="preserve">Existing residential urban 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</si>
</sst>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7" zoomScaleNormal="100" workbookViewId="0">
      <selection activeCell="B11" sqref="B11"/>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6"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v>44563</v>
      </c>
      <c r="C5" s="18"/>
    </row>
    <row r="6" spans="1:3" ht="20.25" customHeight="1" x14ac:dyDescent="0.25">
      <c r="A6" s="17" t="s">
        <v>783</v>
      </c>
      <c r="B6" s="25">
        <v>1.4</v>
      </c>
      <c r="C6" s="18"/>
    </row>
    <row r="7" spans="1:3" ht="20.25" customHeight="1" x14ac:dyDescent="0.25">
      <c r="A7" s="17" t="s">
        <v>123</v>
      </c>
      <c r="B7" s="26">
        <v>120</v>
      </c>
      <c r="C7" s="18"/>
    </row>
    <row r="8" spans="1:3" ht="20.25" customHeight="1" x14ac:dyDescent="0.25">
      <c r="A8" s="17" t="s">
        <v>825</v>
      </c>
      <c r="B8" s="26">
        <v>10</v>
      </c>
      <c r="C8" s="18"/>
    </row>
    <row r="9" spans="1:3" ht="20.25" customHeight="1" x14ac:dyDescent="0.25">
      <c r="A9" s="17" t="s">
        <v>116</v>
      </c>
      <c r="B9" s="26" t="s">
        <v>111</v>
      </c>
      <c r="C9" s="18"/>
    </row>
    <row r="10" spans="1:3" ht="39.75" customHeight="1" x14ac:dyDescent="0.25">
      <c r="A10" s="17" t="s">
        <v>0</v>
      </c>
      <c r="B10" s="26" t="s">
        <v>180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14</v>
      </c>
    </row>
    <row r="18" spans="1:2" ht="20.25" customHeight="1" x14ac:dyDescent="0.25">
      <c r="A18" s="17" t="s">
        <v>140</v>
      </c>
      <c r="B18" s="31">
        <f>IFERROR(B17*B7,0)</f>
        <v>1680</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4.25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2"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100</v>
      </c>
    </row>
    <row r="7" spans="1:6" ht="23.25" customHeight="1" x14ac:dyDescent="0.25">
      <c r="A7" s="17" t="s">
        <v>124</v>
      </c>
      <c r="B7" s="44" t="s">
        <v>74</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48</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0.57782860685999982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0.04</v>
      </c>
      <c r="C28" s="39">
        <f>SUM(C11:C27)</f>
        <v>0.57782860685999982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3"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48</v>
      </c>
      <c r="B5" s="25">
        <v>0.04</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0.57782860685999982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0.04</v>
      </c>
      <c r="C22" s="54">
        <f>SUM(C5:C21)</f>
        <v>0.57782860685999982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4"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t="s">
        <v>844</v>
      </c>
      <c r="B5" s="25">
        <v>0</v>
      </c>
      <c r="C5" s="65">
        <v>0</v>
      </c>
      <c r="D5" s="48">
        <f>IFERROR(IF(ISBLANK(A5),0,IF(ISBLANK(B5),0,VLOOKUP(A5,Nutrients_from_future_land_use!$A$5:$C$21,3,FALSE)*(B5/VLOOKUP(A5,Nutrients_from_future_land_use!$A$5:$C$21,2,FALSE)))),0)</f>
        <v>0</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4"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4.25</v>
      </c>
    </row>
    <row r="6" spans="1:4" ht="23.25" customHeight="1" x14ac:dyDescent="0.25">
      <c r="A6" s="17" t="s">
        <v>150</v>
      </c>
      <c r="B6" s="72">
        <f>IFERROR(Nutrients_from_future_land_use!C22-SuDS!G30-Nutrients_from_current_land_use!C28,0)</f>
        <v>0</v>
      </c>
    </row>
    <row r="7" spans="1:4" ht="23.25" customHeight="1" x14ac:dyDescent="0.25">
      <c r="A7" s="17" t="s">
        <v>151</v>
      </c>
      <c r="B7" s="72">
        <f>IFERROR(B5+B6,0)</f>
        <v>4.25</v>
      </c>
    </row>
    <row r="8" spans="1:4" ht="23.25" customHeight="1" x14ac:dyDescent="0.25">
      <c r="A8" s="17" t="s">
        <v>152</v>
      </c>
      <c r="B8" s="72">
        <f>IFERROR(IF(B7&lt;0,B7,B7*1.2),0)</f>
        <v>5.0999999999999996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5.0999999999999996</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e" cm="1">
        <f t="array" aca="1" ref="A710" ca="1">_xlfn._xlws.SORT(_xlfn.UNIQUE(_xlfn._xlws.FILTER(Nutrients_from_future_land_use!$A$5:$A$21,Nutrients_from_future_land_use!$A$5:$A$21&lt;&gt;"")))</f>
        <v>#NAME?</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20C4055-CEC6-4863-8ACC-5A85BC7572B5}">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Bernard Harding</cp:lastModifiedBy>
  <cp:revision/>
  <dcterms:created xsi:type="dcterms:W3CDTF">2021-10-14T13:24:34Z</dcterms:created>
  <dcterms:modified xsi:type="dcterms:W3CDTF">2024-06-14T13:01:42Z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