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defaultThemeVersion="166925"/>
  <mc:AlternateContent xmlns:mc="http://schemas.openxmlformats.org/markup-compatibility/2006">
    <mc:Choice Requires="x15">
      <x15ac:absPath xmlns:x15ac="http://schemas.microsoft.com/office/spreadsheetml/2010/11/ac" url="G:\My Drive\WORK FILE\2023\23019_Levy_Cabins, Broad Oak, Hayling Island\Full Planning\Nitrates &amp; EU\"/>
    </mc:Choice>
  </mc:AlternateContent>
  <xr:revisionPtr revIDLastSave="0" documentId="8_{583BCF72-380E-49A2-85A8-85DA961280C3}"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2130" yWindow="1095" windowWidth="24900" windowHeight="14745" tabRatio="801"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<sst xmlns="http://schemas.openxmlformats.org/spreadsheetml/2006/main" count="3026" uniqueCount="843">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</sst>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color theme="1"/>
      </font>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ill>
        <patternFill>
          <bgColor rgb="FFE9EDF7"/>
        </patternFill>
      </fill>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3" dataDxfId="71" headerRowBorderDxfId="72" tableBorderDxfId="70" totalsRowBorderDxfId="69">
  <autoFilter ref="A690:A706" xr:uid="{9FE37188-585B-4C8B-93B8-9D1740DB4F32}">
    <filterColumn colId="0" hiddenButton="1"/>
  </autoFilter>
  <tableColumns count="1">
    <tableColumn id="1" xr3:uid="{AE2C36C7-F303-4C5A-8166-779851025928}" name="Solent Specific Landcover Types" dataDxfId="68"/>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7" dataDxfId="65" headerRowBorderDxfId="66" tableBorderDxfId="64" totalsRowBorderDxfId="63">
  <autoFilter ref="A670:A687" xr:uid="{27E373C5-D0CE-42F2-9526-68F6C3493A4E}">
    <filterColumn colId="0" hiddenButton="1"/>
  </autoFilter>
  <tableColumns count="1">
    <tableColumn id="1" xr3:uid="{53B368C1-8BC9-40BE-BF12-2BD44CBABE8A}" name="All Possible Landcover Types" dataDxfId="62"/>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1" dataDxfId="60">
  <autoFilter ref="A665:B667" xr:uid="{92ED230A-D03F-4AFE-B6E2-A2C0CA247A6E}">
    <filterColumn colId="0" hiddenButton="1"/>
    <filterColumn colId="1" hiddenButton="1"/>
  </autoFilter>
  <tableColumns count="2">
    <tableColumn id="1" xr3:uid="{733091DA-D7C2-4BC5-B808-44E4059922C0}" name="NVZ" dataDxfId="59"/>
    <tableColumn id="2" xr3:uid="{F0C58FBC-95F8-49DE-8689-2F83AB0C11EB}" name="Farmscoper equivalent" dataDxfId="58"/>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7" dataDxfId="56">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5"/>
    <tableColumn id="2" xr3:uid="{F002BB36-823A-4836-A21B-B579E90BABD3}" name="Farmscoper term" dataDxfId="54"/>
    <tableColumn id="3" xr3:uid="{9175DC56-F38C-4D28-A172-11226D1D23E9}" name="Definition" dataDxfId="53"/>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2" dataDxfId="51">
  <autoFilter ref="A643:B653" xr:uid="{91B3FB2B-EB57-4104-B68D-005ACE17DAAA}">
    <filterColumn colId="0" hiddenButton="1"/>
    <filterColumn colId="1" hiddenButton="1"/>
  </autoFilter>
  <tableColumns count="2">
    <tableColumn id="1" xr3:uid="{89EA0223-64FE-4218-878D-A564ADBADDD1}" name="Operational Catchment" dataDxfId="50"/>
    <tableColumn id="2" xr3:uid="{EFCB9C34-1A22-413A-B569-EB7D0539CE10}" name="Farmscoper equivalent" dataDxfId="49"/>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48" dataDxfId="46" headerRowBorderDxfId="47" tableBorderDxfId="45" totalsRowBorderDxfId="44">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3"/>
    <tableColumn id="2" xr3:uid="{6314E66D-7991-4DDA-9A1D-1FE2961CCE28}" name="Mid" dataDxfId="42"/>
    <tableColumn id="3" xr3:uid="{0B72D170-B3FB-410B-B94E-238D55DCBE68}" name="Farmscoper Equivalent" dataDxfId="41"/>
    <tableColumn id="4" xr3:uid="{0F992BC0-BDCD-49A0-800D-DE9390E83D4D}" name="P Urban Runoff Coefficient " dataDxfId="40"/>
    <tableColumn id="5" xr3:uid="{CC4E8ED1-10B1-497F-85BB-B21C5930A734}" name="N Urban Runoff Coefficient (kg/ha/yr)" dataDxfId="39"/>
    <tableColumn id="6" xr3:uid="{8AA02858-4B6E-42E1-8EB2-D3C4BAB72698}" name="Residential P export coefficient (kg/ha/yr)" dataDxfId="38"/>
    <tableColumn id="7" xr3:uid="{24BE5444-EEC8-44A1-8B49-79261DDC1D84}" name="Commercial / industrial P export coefficient (kg/ha/yr)" dataDxfId="37"/>
    <tableColumn id="8" xr3:uid="{3D907FB1-AFBD-4D65-A7C1-7FCBDBA7E010}" name="Open urban P export coefficient (kg/ha/yr)" dataDxfId="36"/>
    <tableColumn id="9" xr3:uid="{659D953B-CEE1-475B-B79F-09EDE2124F89}" name="Residential N export coefficient (kg/ha/yr)" dataDxfId="35"/>
    <tableColumn id="10" xr3:uid="{B077E248-9579-43F2-9FD4-BCCA722D6FC1}" name="Commercial / industrial N export coefficient (kg/ha/yr)" dataDxfId="34"/>
    <tableColumn id="11" xr3:uid="{106BF2CF-BA30-4A6D-AF89-E886BEBDE8D6}" name="Open urban N export coefficient (kg/ha/yr)" dataDxfId="33"/>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2" dataDxfId="30" headerRowBorderDxfId="31" tableBorderDxfId="29" totalsRowBorderDxfId="28">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7"/>
    <tableColumn id="2" xr3:uid="{B8D75754-E7F8-4B85-993C-7907E45F1CAE}" name="Farmscoper Farm Term" dataDxfId="26"/>
    <tableColumn id="3" xr3:uid="{EC77A0A4-C437-4818-A316-7C71A29A7121}" name="NVZ" dataDxfId="25"/>
    <tableColumn id="4" xr3:uid="{B98F73F4-9677-4844-877F-8A359508FB3B}" name="Climate" dataDxfId="24"/>
    <tableColumn id="5" xr3:uid="{7C621915-7D3D-4055-8347-C883D9EE99FE}" name="Farmscoper Soil Drainage Term" dataDxfId="23"/>
    <tableColumn id="6" xr3:uid="{4C66E893-8377-439B-93D4-1CE695F419C9}" name="Lookup" dataDxfId="22">
      <calculatedColumnFormula>"|"&amp;"|"&amp;"|"&amp;E90</calculatedColumnFormula>
    </tableColumn>
    <tableColumn id="7" xr3:uid="{CF6B9BF0-3AFB-4049-8321-66DDFD8F9508}" name="Phosphorus export coefficient" dataDxfId="21"/>
    <tableColumn id="8" xr3:uid="{EBD2571A-6A4E-4448-BEB2-CCC5A7E48254}" name="Nitrogen export coefficient" dataDxfId="20"/>
    <tableColumn id="9" xr3:uid="{96CC571C-13E4-474B-8016-76B1B26E6BAE}" name="Farm Lookup" dataDxfId="19"/>
    <tableColumn id="10" xr3:uid="{511A3753-F9BA-45C6-B34A-6CC17D10251D}" name="Mean P export of farm type and climate combination" dataDxfId="18"/>
    <tableColumn id="11" xr3:uid="{A4A4CA5F-B40A-4D96-B1F7-2F58E7D4D811}" name="Mean N export of farm type and climate combination" dataDxfId="17"/>
    <tableColumn id="12" xr3:uid="{6A6F3AA5-4A40-440E-9BBC-E26F5AF39750}" name="Mean P export of farm type" dataDxfId="16"/>
    <tableColumn id="13" xr3:uid="{EF05C3C7-DB49-4B8E-8C81-E6CFAC3E3633}" name="Mean N export of farm type" dataDxfId="15"/>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4" dataDxfId="12" headerRowBorderDxfId="13" tableBorderDxfId="11" totalsRowBorderDxfId="10">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9"/>
    <tableColumn id="2" xr3:uid="{1CC474C8-63E1-4F68-A098-5E908E40DA49}" name="Phosphorus, Total as P (mg/l)" dataDxfId="8"/>
    <tableColumn id="3" xr3:uid="{2E3488FB-E48E-4A15-AFE7-EF2D95C19F27}" name="Nitrogen, Total as N (mg/l)" dataDxfId="7"/>
    <tableColumn id="4" xr3:uid="{94BDE985-E688-430A-9815-4EDF1FE7157B}" name="Phosphorus, Total as P (mg/l), permit post 2025" dataDxfId="6"/>
    <tableColumn id="5" xr3:uid="{8BCC1398-9B1F-4574-ACC3-119FC5E35CA6}" name="Nitrogen, Total as N (mg/l), permit post 2025" dataDxfId="5"/>
    <tableColumn id="6" xr3:uid="{FB3CD2EC-3EEF-41C1-B41D-97FDFB83D5D0}" name="Nitrogen Total as N (mg/l) with deductible acceptable loading" dataDxfId="4"/>
    <tableColumn id="7" xr3:uid="{9B3BFA6C-4F51-4202-90EE-5C006B8C8234}" name="Nitrogen Total as N (mg/l), permit post 2025 with deductible acceptable loading" dataDxfId="3"/>
    <tableColumn id="8" xr3:uid="{9DBCCBAD-4CC8-4875-97C0-F8A3AEBAC4ED}" name="Phosphorus, Total as P (mg/l), permit post 2030" dataDxfId="2"/>
    <tableColumn id="9" xr3:uid="{2ECB18E0-10A3-40CD-8028-D953C18B8F89}" name="Nitrogen, Total as N (mg/l), permit post 2030" dataDxfId="1"/>
    <tableColumn id="10" xr3:uid="{24B4A2AC-A6BF-4E36-BBFF-D86ACA0C2387}" name="Nitrogen Total as N (mg/l), permit post 2030 with deductible acceptable loading"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3" dataDxfId="121" headerRowBorderDxfId="122" tableBorderDxfId="120" totalsRowBorderDxfId="119">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8"/>
    <tableColumn id="2" xr3:uid="{D22CDBE7-9B75-4248-A951-0D061DAA9F1C}" name="Data entry column - user inputs required" dataDxfId="117"/>
    <tableColumn id="4" xr3:uid="{20424A8D-23FA-4C1D-B394-6A4A0726E8D6}" name="Additional data entry column  - user inputs may be required" dataDxfId="11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5" dataDxfId="114" tableBorderDxfId="113">
  <autoFilter ref="A15:B23" xr:uid="{B50C45A2-2A77-478E-B226-DC5B3B2EA72E}">
    <filterColumn colId="0" hiddenButton="1"/>
    <filterColumn colId="1" hiddenButton="1"/>
  </autoFilter>
  <tableColumns count="2">
    <tableColumn id="1" xr3:uid="{FA8C78F6-50A3-498F-8975-6D1EC817B86B}" name="Description of values generated" dataDxfId="112"/>
    <tableColumn id="2" xr3:uid="{150A0AA5-FDF2-4BA1-A9A8-36A566F3E6CC}" name="Values generated" dataDxfId="111"/>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09" dataDxfId="107" headerRowBorderDxfId="108" tableBorderDxfId="106" totalsRowBorderDxfId="105">
  <autoFilter ref="A4:B8" xr:uid="{E51AE02F-7B0C-4640-BEBD-8FD46432F29C}">
    <filterColumn colId="0" hiddenButton="1"/>
    <filterColumn colId="1" hiddenButton="1"/>
  </autoFilter>
  <tableColumns count="2">
    <tableColumn id="1" xr3:uid="{C513A266-837A-4378-8552-D156135B549F}" name="Description of required information" dataDxfId="104"/>
    <tableColumn id="2" xr3:uid="{9FEADC6D-D9F7-40A8-AB95-390DAB627A00}" name="Data entry column - user inputs required" dataDxfId="103"/>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2" dataDxfId="101" tableBorderDxfId="100">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99"/>
    <tableColumn id="2" xr3:uid="{DA6AF240-7DDF-40CC-B3C9-0A6C10900A68}" name="Area (ha) - user inputs required" dataDxfId="98"/>
    <tableColumn id="4" xr3:uid="{D46D9DE3-2913-45A9-81EF-5C0B16A60B70}" name="Annual nitrogen nutrient export  _x000a_(kg TN/yr)" dataDxfId="97"/>
    <tableColumn id="5" xr3:uid="{B35F3CE8-F7D9-4526-B8D6-064B09EE0E77}" name="Notes on data" dataDxfId="96"/>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5" dataDxfId="94">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3"/>
    <tableColumn id="2" xr3:uid="{2BF0443C-5885-452F-9860-409F1647E1C1}" name="Area (ha) - user inputs required" dataDxfId="92"/>
    <tableColumn id="4" xr3:uid="{D4EA72A6-0C9C-4A1E-8AAC-10EB38F195A8}" name="Annual nitrogen nutrient export_x000a_(kg TN/yr)" dataDxfId="91"/>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0" dataDxfId="89">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88"/>
    <tableColumn id="2" xr3:uid="{72D29FD7-7898-4191-A97D-55B2AC2A6039}" name="SuDS catchment area (ha) - user inputs required" dataDxfId="87"/>
    <tableColumn id="10" xr3:uid="{C118AB6C-A0C7-46A0-B4D4-823E8172F281}" name="Percentage of flow entering the SuDS (%) - user inputs required" dataDxfId="86"/>
    <tableColumn id="4" xr3:uid="{C9DF269B-9235-47CA-9628-CA0EAEA7E887}" name="Annual nitrogen inputs to SuDS feature(s)_x000a_(kg TN/yr)" dataDxfId="85">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4"/>
    <tableColumn id="8" xr3:uid="{6CE040BE-33E5-44DA-B389-E1BC789E21E5}" name="TN removal rate for features - user specified (%) - user inputs required" dataDxfId="83">
      <calculatedColumnFormula>IF(OR(#REF!="No",ISBLANK(#REF!)),"",IF(#REF!="Yes","","TN removal rate - user specified (%)"))</calculatedColumnFormula>
    </tableColumn>
    <tableColumn id="14" xr3:uid="{1156F97A-C06E-4041-A8E9-274F94CC02BE}" name="Annual nitrogen load removed by SuDS_x000a_(kg TN/yr)" dataDxfId="82"/>
    <tableColumn id="6" xr3:uid="{E06A970A-6835-4E49-9119-FEAF7BC8D4A0}" name="Notes on data" dataDxfId="81">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0" dataDxfId="78" headerRowBorderDxfId="79" tableBorderDxfId="77" totalsRowBorderDxfId="76">
  <autoFilter ref="A4:B14" xr:uid="{A0BD0106-977A-4B15-9C53-C66CDF6772BD}">
    <filterColumn colId="0" hiddenButton="1"/>
    <filterColumn colId="1" hiddenButton="1"/>
  </autoFilter>
  <tableColumns count="2">
    <tableColumn id="1" xr3:uid="{31004191-352C-44A7-A242-30E88F4CD5ED}" name="Description of values generated" dataDxfId="75"/>
    <tableColumn id="2" xr3:uid="{C357CE45-1FD7-4EF9-804B-579D3A1CC1A7}" name="Values generated" dataDxfId="74"/>
  </tableColumns>
  <tableStyleInfo name="Table Style 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zoomScaleNormal="100" workbookViewId="0"/>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4" zoomScaleNormal="100" workbookViewId="0">
      <selection activeCell="B11" sqref="B11"/>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45901</v>
      </c>
      <c r="C5" s="18"/>
    </row>
    <row r="6" spans="1:3" ht="20.25" customHeight="1" x14ac:dyDescent="0.25">
      <c r="A6" s="17" t="s">
        <v>69</v>
      </c>
      <c r="B6" s="25">
        <v>1.4</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1.4</v>
      </c>
    </row>
    <row r="18" spans="1:2" ht="20.25" customHeight="1" x14ac:dyDescent="0.25">
      <c r="A18" s="17" t="s">
        <v>79</v>
      </c>
      <c r="B18" s="31">
        <f>IFERROR(B17*B7,0)</f>
        <v>168</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0.43</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24"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5" zoomScaleNormal="100" workbookViewId="0">
      <selection activeCell="B11" sqref="B11"/>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832</v>
      </c>
    </row>
    <row r="7" spans="1:6" ht="23.25" customHeight="1" x14ac:dyDescent="0.25">
      <c r="A7" s="17" t="s">
        <v>85</v>
      </c>
      <c r="B7" s="44" t="s">
        <v>798</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0.17799999999999999</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2.2767422023309929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0.17799999999999999</v>
      </c>
      <c r="C28" s="39">
        <f>SUM(C11:C27)</f>
        <v>2.2767422023309929</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11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4" zoomScaleNormal="100" workbookViewId="0">
      <selection activeCell="B6" sqref="B6"/>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0.18</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2.3023235753908917</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0.18</v>
      </c>
      <c r="C22" s="54">
        <f>SUM(C5:C21)</f>
        <v>2.3023235753908917</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zoomScaleNormal="100" workbookViewId="0">
      <selection activeCell="C12" sqref="C12"/>
    </sheetView>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0.43</v>
      </c>
    </row>
    <row r="6" spans="1:4" ht="23.25" customHeight="1" x14ac:dyDescent="0.25">
      <c r="A6" s="17" t="s">
        <v>111</v>
      </c>
      <c r="B6" s="72">
        <f>IFERROR(Nutrients_from_future_land_use!C22-SuDS!G30-Nutrients_from_current_land_use!C28,0)</f>
        <v>2.5581373059898826E-2</v>
      </c>
    </row>
    <row r="7" spans="1:4" ht="23.25" customHeight="1" x14ac:dyDescent="0.25">
      <c r="A7" s="17" t="s">
        <v>112</v>
      </c>
      <c r="B7" s="72">
        <f>IFERROR(B5+B6,0)</f>
        <v>0.45558137305989882</v>
      </c>
    </row>
    <row r="8" spans="1:4" ht="23.25" customHeight="1" x14ac:dyDescent="0.25">
      <c r="A8" s="17" t="s">
        <v>113</v>
      </c>
      <c r="B8" s="72">
        <f>IFERROR(IF(B7&lt;0,B7,B7*1.2),0)</f>
        <v>0.54669764767187856</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0.55000000000000004</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12.790686529949399</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6.82169948263968</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7.5397731123912237</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5.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5.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User</cp:lastModifiedBy>
  <cp:revision/>
  <dcterms:created xsi:type="dcterms:W3CDTF">2021-10-14T13:24:34Z</dcterms:created>
  <dcterms:modified xsi:type="dcterms:W3CDTF">2025-03-27T13:27:21Z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