
<file path=[Content_Types].xml><?xml version="1.0" encoding="utf-8"?>
<Types xmlns="http://schemas.openxmlformats.org/package/2006/content-types">
  <Default Extension="png" ContentType="image/png"/>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updateLinks="never"/>
  <bookViews>
    <workbookView xWindow="-120" yWindow="-16320" windowWidth="29040" windowHeight="15840" firstSheet="2" activeTab="5"/>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c r="G40"/>
  <c r="E40"/>
  <c r="G43"/>
  <c r="E43"/>
  <c r="G48"/>
  <c r="E48"/>
  <c r="G49"/>
  <c r="E49"/>
  <c r="G68"/>
  <c r="E68"/>
  <c r="G79"/>
  <c r="E79"/>
  <c r="G10" i="7"/>
  <c r="G17" i="8"/>
  <c r="G18"/>
  <c r="G19"/>
  <c r="G20"/>
  <c r="G21"/>
  <c r="G22"/>
  <c r="G23"/>
  <c r="G24"/>
  <c r="G25"/>
  <c r="G26"/>
  <c r="G27"/>
  <c r="G28"/>
  <c r="G29"/>
  <c r="G30"/>
  <c r="G31"/>
  <c r="G10" i="3"/>
  <c r="G11"/>
  <c r="G12"/>
  <c r="G13"/>
  <c r="G14"/>
  <c r="G15"/>
  <c r="G16"/>
  <c r="G17"/>
  <c r="G18"/>
  <c r="G19"/>
  <c r="G20"/>
  <c r="G21"/>
  <c r="G22"/>
  <c r="G23"/>
  <c r="G24"/>
  <c r="G25"/>
  <c r="G26"/>
  <c r="G27"/>
  <c r="G28"/>
  <c r="G29"/>
  <c r="G30"/>
  <c r="G31"/>
  <c r="G32"/>
  <c r="G33"/>
  <c r="G34"/>
  <c r="G35"/>
  <c r="G36"/>
  <c r="G37"/>
  <c r="G38"/>
  <c r="G39"/>
  <c r="G41"/>
  <c r="G42"/>
  <c r="G44"/>
  <c r="G45"/>
  <c r="G46"/>
  <c r="G47"/>
  <c r="G50"/>
  <c r="G51"/>
  <c r="G52"/>
  <c r="G53"/>
  <c r="G54"/>
  <c r="G55"/>
  <c r="G56"/>
  <c r="G57"/>
  <c r="G58"/>
  <c r="G59"/>
  <c r="G60"/>
  <c r="G61"/>
  <c r="G62"/>
  <c r="G63"/>
  <c r="G64"/>
  <c r="G65"/>
  <c r="G66"/>
  <c r="G67"/>
  <c r="G69"/>
  <c r="G70"/>
  <c r="G71"/>
  <c r="G72"/>
  <c r="G73"/>
  <c r="G74"/>
  <c r="G75"/>
  <c r="G76"/>
  <c r="G77"/>
  <c r="G78"/>
  <c r="G80"/>
  <c r="G81"/>
  <c r="G82"/>
  <c r="G83"/>
  <c r="G84"/>
  <c r="G86"/>
  <c r="G87"/>
  <c r="E10"/>
  <c r="E11"/>
  <c r="E12"/>
  <c r="E13"/>
  <c r="E14"/>
  <c r="E15"/>
  <c r="E16"/>
  <c r="E17"/>
  <c r="E18"/>
  <c r="E19"/>
  <c r="E20"/>
  <c r="E21"/>
  <c r="E22"/>
  <c r="E23"/>
  <c r="E24"/>
  <c r="E25"/>
  <c r="E26"/>
  <c r="E27"/>
  <c r="E28"/>
  <c r="E29"/>
  <c r="E30"/>
  <c r="E31"/>
  <c r="E32"/>
  <c r="E33"/>
  <c r="E34"/>
  <c r="E35"/>
  <c r="E36"/>
  <c r="E37"/>
  <c r="E38"/>
  <c r="E39"/>
  <c r="E41"/>
  <c r="E42"/>
  <c r="E44"/>
  <c r="E45"/>
  <c r="E46"/>
  <c r="E47"/>
  <c r="E50"/>
  <c r="E51"/>
  <c r="E52"/>
  <c r="E53"/>
  <c r="E54"/>
  <c r="E55"/>
  <c r="E56"/>
  <c r="E57"/>
  <c r="E58"/>
  <c r="E59"/>
  <c r="E60"/>
  <c r="E61"/>
  <c r="E62"/>
  <c r="E63"/>
  <c r="E64"/>
  <c r="E65"/>
  <c r="E66"/>
  <c r="E67"/>
  <c r="E69"/>
  <c r="E70"/>
  <c r="E71"/>
  <c r="E72"/>
  <c r="E73"/>
  <c r="E74"/>
  <c r="E75"/>
  <c r="E76"/>
  <c r="E77"/>
  <c r="E78"/>
  <c r="E80"/>
  <c r="E81"/>
  <c r="E82"/>
  <c r="E83"/>
  <c r="E84"/>
  <c r="E86"/>
  <c r="E87"/>
  <c r="D16" i="7" s="1"/>
  <c r="E8" i="3"/>
  <c r="M137"/>
  <c r="M132"/>
  <c r="M125"/>
  <c r="M122"/>
  <c r="M113"/>
  <c r="M99"/>
  <c r="E17" i="8"/>
  <c r="E18"/>
  <c r="E19"/>
  <c r="E20"/>
  <c r="E21"/>
  <c r="E22"/>
  <c r="E23"/>
  <c r="E24"/>
  <c r="E25"/>
  <c r="E26"/>
  <c r="E31"/>
  <c r="H354" i="3"/>
  <c r="H355"/>
  <c r="H356"/>
  <c r="H357"/>
  <c r="H358"/>
  <c r="H359"/>
  <c r="H360"/>
  <c r="H361"/>
  <c r="H362"/>
  <c r="H363"/>
  <c r="H364"/>
  <c r="H365"/>
  <c r="H366"/>
  <c r="H367"/>
  <c r="H368"/>
  <c r="H369"/>
  <c r="H370"/>
  <c r="H371"/>
  <c r="H372"/>
  <c r="H373"/>
  <c r="H374"/>
  <c r="H375"/>
  <c r="H376"/>
  <c r="H377"/>
  <c r="H378"/>
  <c r="H379"/>
  <c r="H380"/>
  <c r="H381"/>
  <c r="H382"/>
  <c r="H383"/>
  <c r="H384"/>
  <c r="H385"/>
  <c r="H386"/>
  <c r="H387"/>
  <c r="H388"/>
  <c r="H389"/>
  <c r="H390"/>
  <c r="H391"/>
  <c r="H392"/>
  <c r="H393"/>
  <c r="H394"/>
  <c r="H395"/>
  <c r="H396"/>
  <c r="H397"/>
  <c r="H398"/>
  <c r="H399"/>
  <c r="H400"/>
  <c r="H401"/>
  <c r="H402"/>
  <c r="H403"/>
  <c r="H404"/>
  <c r="H405"/>
  <c r="H406"/>
  <c r="H407"/>
  <c r="H408"/>
  <c r="H409"/>
  <c r="H410"/>
  <c r="H411"/>
  <c r="H412"/>
  <c r="H413"/>
  <c r="H414"/>
  <c r="H415"/>
  <c r="H416"/>
  <c r="H417"/>
  <c r="H418"/>
  <c r="H419"/>
  <c r="H420"/>
  <c r="H421"/>
  <c r="H422"/>
  <c r="H423"/>
  <c r="H424"/>
  <c r="H425"/>
  <c r="H426"/>
  <c r="H427"/>
  <c r="H428"/>
  <c r="H429"/>
  <c r="H430"/>
  <c r="H431"/>
  <c r="H432"/>
  <c r="H433"/>
  <c r="H434"/>
  <c r="H435"/>
  <c r="H436"/>
  <c r="H437"/>
  <c r="H438"/>
  <c r="H439"/>
  <c r="H440"/>
  <c r="H441"/>
  <c r="H442"/>
  <c r="H443"/>
  <c r="H444"/>
  <c r="H445"/>
  <c r="H446"/>
  <c r="H447"/>
  <c r="H448"/>
  <c r="H449"/>
  <c r="H450"/>
  <c r="H451"/>
  <c r="H452"/>
  <c r="H453"/>
  <c r="H454"/>
  <c r="H455"/>
  <c r="H456"/>
  <c r="H457"/>
  <c r="H458"/>
  <c r="H459"/>
  <c r="H460"/>
  <c r="H461"/>
  <c r="H462"/>
  <c r="H463"/>
  <c r="H464"/>
  <c r="H465"/>
  <c r="H466"/>
  <c r="H467"/>
  <c r="H468"/>
  <c r="H469"/>
  <c r="H470"/>
  <c r="H471"/>
  <c r="H472"/>
  <c r="H473"/>
  <c r="H474"/>
  <c r="H475"/>
  <c r="H476"/>
  <c r="H477"/>
  <c r="H478"/>
  <c r="H479"/>
  <c r="H480"/>
  <c r="H481"/>
  <c r="H482"/>
  <c r="H483"/>
  <c r="H484"/>
  <c r="H485"/>
  <c r="H486"/>
  <c r="H487"/>
  <c r="H488"/>
  <c r="H489"/>
  <c r="H490"/>
  <c r="H491"/>
  <c r="H492"/>
  <c r="H493"/>
  <c r="H494"/>
  <c r="H495"/>
  <c r="H496"/>
  <c r="H497"/>
  <c r="H498"/>
  <c r="H499"/>
  <c r="H500"/>
  <c r="H501"/>
  <c r="H502"/>
  <c r="H503"/>
  <c r="H504"/>
  <c r="H505"/>
  <c r="H506"/>
  <c r="H507"/>
  <c r="H508"/>
  <c r="H509"/>
  <c r="H510"/>
  <c r="H511"/>
  <c r="H512"/>
  <c r="H513"/>
  <c r="H514"/>
  <c r="H515"/>
  <c r="H516"/>
  <c r="H517"/>
  <c r="H518"/>
  <c r="H519"/>
  <c r="H520"/>
  <c r="H521"/>
  <c r="H522"/>
  <c r="H523"/>
  <c r="H524"/>
  <c r="H525"/>
  <c r="H526"/>
  <c r="H527"/>
  <c r="H528"/>
  <c r="H529"/>
  <c r="H530"/>
  <c r="H531"/>
  <c r="H532"/>
  <c r="H533"/>
  <c r="H534"/>
  <c r="H535"/>
  <c r="H536"/>
  <c r="H537"/>
  <c r="H538"/>
  <c r="H539"/>
  <c r="H540"/>
  <c r="H541"/>
  <c r="H542"/>
  <c r="H543"/>
  <c r="H544"/>
  <c r="H545"/>
  <c r="H546"/>
  <c r="H547"/>
  <c r="H548"/>
  <c r="H549"/>
  <c r="H550"/>
  <c r="H551"/>
  <c r="H552"/>
  <c r="H553"/>
  <c r="H554"/>
  <c r="H555"/>
  <c r="H556"/>
  <c r="H557"/>
  <c r="H558"/>
  <c r="H559"/>
  <c r="H560"/>
  <c r="H561"/>
  <c r="H562"/>
  <c r="H563"/>
  <c r="H564"/>
  <c r="H565"/>
  <c r="H566"/>
  <c r="H567"/>
  <c r="H568"/>
  <c r="H569"/>
  <c r="H570"/>
  <c r="H571"/>
  <c r="H572"/>
  <c r="H573"/>
  <c r="H574"/>
  <c r="H575"/>
  <c r="H576"/>
  <c r="H577"/>
  <c r="H578"/>
  <c r="H579"/>
  <c r="H580"/>
  <c r="H581"/>
  <c r="H582"/>
  <c r="H583"/>
  <c r="H584"/>
  <c r="H585"/>
  <c r="H586"/>
  <c r="H587"/>
  <c r="H588"/>
  <c r="H589"/>
  <c r="H590"/>
  <c r="H591"/>
  <c r="H592"/>
  <c r="H593"/>
  <c r="H594"/>
  <c r="H595"/>
  <c r="H596"/>
  <c r="H597"/>
  <c r="H598"/>
  <c r="H599"/>
  <c r="H600"/>
  <c r="H601"/>
  <c r="H602"/>
  <c r="H603"/>
  <c r="H604"/>
  <c r="H605"/>
  <c r="H606"/>
  <c r="H607"/>
  <c r="H608"/>
  <c r="H609"/>
  <c r="H23" i="7"/>
  <c r="C16" i="10"/>
  <c r="D15" i="7" l="1"/>
  <c r="E12" i="9"/>
  <c r="E13"/>
  <c r="E18"/>
  <c r="E19"/>
  <c r="E20"/>
  <c r="E21"/>
  <c r="E22"/>
  <c r="E23"/>
  <c r="E24"/>
  <c r="E25"/>
  <c r="E26"/>
  <c r="O93" i="3"/>
  <c r="O100"/>
  <c r="O108"/>
  <c r="O114"/>
  <c r="O119"/>
  <c r="O123"/>
  <c r="O126"/>
  <c r="O134"/>
  <c r="O138"/>
  <c r="O146"/>
  <c r="O156"/>
  <c r="O162"/>
  <c r="O164"/>
  <c r="O169"/>
  <c r="O175"/>
  <c r="O185"/>
  <c r="O191"/>
  <c r="O195"/>
  <c r="O200"/>
  <c r="O205"/>
  <c r="O208"/>
  <c r="O212"/>
  <c r="O214"/>
  <c r="O221"/>
  <c r="O225"/>
  <c r="O227"/>
  <c r="O232"/>
  <c r="O235"/>
  <c r="O239"/>
  <c r="O244"/>
  <c r="O248"/>
  <c r="O253"/>
  <c r="O255"/>
  <c r="O259"/>
  <c r="O264"/>
  <c r="O270"/>
  <c r="O275"/>
  <c r="O278"/>
  <c r="O281"/>
  <c r="O283"/>
  <c r="O284"/>
  <c r="O285"/>
  <c r="O286"/>
  <c r="O289"/>
  <c r="O291"/>
  <c r="O295"/>
  <c r="O299"/>
  <c r="O302"/>
  <c r="O305"/>
  <c r="O307"/>
  <c r="O312"/>
  <c r="O315"/>
  <c r="O322"/>
  <c r="O329"/>
  <c r="O332"/>
  <c r="O336"/>
  <c r="O340"/>
  <c r="O344"/>
  <c r="O350"/>
  <c r="N350"/>
  <c r="N344"/>
  <c r="N340"/>
  <c r="N336"/>
  <c r="N332"/>
  <c r="N329"/>
  <c r="N322"/>
  <c r="N315"/>
  <c r="N312"/>
  <c r="N307"/>
  <c r="N305"/>
  <c r="N302"/>
  <c r="N299"/>
  <c r="N295"/>
  <c r="N291"/>
  <c r="N289"/>
  <c r="N286"/>
  <c r="N284"/>
  <c r="N285"/>
  <c r="N283"/>
  <c r="N281"/>
  <c r="N278"/>
  <c r="N275"/>
  <c r="N270"/>
  <c r="N264"/>
  <c r="N259"/>
  <c r="N255"/>
  <c r="N253"/>
  <c r="N248"/>
  <c r="N244"/>
  <c r="N239"/>
  <c r="N235"/>
  <c r="N232"/>
  <c r="N227"/>
  <c r="N225"/>
  <c r="N221"/>
  <c r="N214"/>
  <c r="N212"/>
  <c r="N208"/>
  <c r="N205"/>
  <c r="N200"/>
  <c r="N195"/>
  <c r="N191"/>
  <c r="N185"/>
  <c r="N175"/>
  <c r="N169"/>
  <c r="N164"/>
  <c r="N162"/>
  <c r="N156"/>
  <c r="N146"/>
  <c r="N138"/>
  <c r="N134"/>
  <c r="N126"/>
  <c r="N123"/>
  <c r="N119"/>
  <c r="N114"/>
  <c r="N108"/>
  <c r="N100"/>
  <c r="N93"/>
  <c r="M93"/>
  <c r="M100"/>
  <c r="M106"/>
  <c r="M108"/>
  <c r="M114"/>
  <c r="M119"/>
  <c r="M123"/>
  <c r="M126"/>
  <c r="M134"/>
  <c r="M138"/>
  <c r="M144"/>
  <c r="M146"/>
  <c r="M152"/>
  <c r="M154"/>
  <c r="M156"/>
  <c r="M161"/>
  <c r="M162"/>
  <c r="M164"/>
  <c r="M169"/>
  <c r="M174"/>
  <c r="M175"/>
  <c r="M181"/>
  <c r="M183"/>
  <c r="M185"/>
  <c r="M191"/>
  <c r="M194"/>
  <c r="M195"/>
  <c r="M198"/>
  <c r="M200"/>
  <c r="M203"/>
  <c r="M205"/>
  <c r="M207"/>
  <c r="M208"/>
  <c r="M210"/>
  <c r="M212"/>
  <c r="M214"/>
  <c r="M219"/>
  <c r="M221"/>
  <c r="M223"/>
  <c r="M225"/>
  <c r="M227"/>
  <c r="M230"/>
  <c r="M232"/>
  <c r="M234"/>
  <c r="M235"/>
  <c r="M244"/>
  <c r="M248"/>
  <c r="M253"/>
  <c r="M255"/>
  <c r="M259"/>
  <c r="M264"/>
  <c r="M270"/>
  <c r="M275"/>
  <c r="M277"/>
  <c r="M278"/>
  <c r="M280"/>
  <c r="M281"/>
  <c r="M282"/>
  <c r="M283"/>
  <c r="M284"/>
  <c r="M285"/>
  <c r="M286"/>
  <c r="M288"/>
  <c r="M289"/>
  <c r="M290"/>
  <c r="M291"/>
  <c r="M294"/>
  <c r="M295"/>
  <c r="M298"/>
  <c r="M299"/>
  <c r="M301"/>
  <c r="M302"/>
  <c r="M303"/>
  <c r="M305"/>
  <c r="M307"/>
  <c r="M310"/>
  <c r="M312"/>
  <c r="M314"/>
  <c r="M315"/>
  <c r="M319"/>
  <c r="M321"/>
  <c r="M322"/>
  <c r="M326"/>
  <c r="M328"/>
  <c r="M329"/>
  <c r="M331"/>
  <c r="M332"/>
  <c r="M334"/>
  <c r="M336"/>
  <c r="M340"/>
  <c r="M343"/>
  <c r="M344"/>
  <c r="M348"/>
  <c r="M349"/>
  <c r="M350"/>
  <c r="M352"/>
  <c r="L352"/>
  <c r="L350"/>
  <c r="L349"/>
  <c r="L348"/>
  <c r="L344"/>
  <c r="L343"/>
  <c r="L340"/>
  <c r="L336"/>
  <c r="L334"/>
  <c r="L332"/>
  <c r="L331"/>
  <c r="L329"/>
  <c r="L328"/>
  <c r="L326"/>
  <c r="L322"/>
  <c r="L321"/>
  <c r="L319"/>
  <c r="L315"/>
  <c r="L314"/>
  <c r="L312"/>
  <c r="L310"/>
  <c r="L307"/>
  <c r="L305"/>
  <c r="L303"/>
  <c r="L302"/>
  <c r="L301"/>
  <c r="L299"/>
  <c r="L298"/>
  <c r="L295"/>
  <c r="L294"/>
  <c r="L291"/>
  <c r="L290"/>
  <c r="L289"/>
  <c r="L288"/>
  <c r="L286"/>
  <c r="L285"/>
  <c r="L284"/>
  <c r="L283"/>
  <c r="L282"/>
  <c r="L281"/>
  <c r="L280"/>
  <c r="L278"/>
  <c r="L277"/>
  <c r="L275"/>
  <c r="L270"/>
  <c r="L264"/>
  <c r="L259"/>
  <c r="L255"/>
  <c r="L253"/>
  <c r="L248"/>
  <c r="L244"/>
  <c r="L235"/>
  <c r="L234"/>
  <c r="L232"/>
  <c r="L230"/>
  <c r="L227"/>
  <c r="L225"/>
  <c r="L223"/>
  <c r="L221"/>
  <c r="L219"/>
  <c r="L214"/>
  <c r="L212"/>
  <c r="L210"/>
  <c r="L208"/>
  <c r="L207"/>
  <c r="L205"/>
  <c r="L203"/>
  <c r="L200"/>
  <c r="L198"/>
  <c r="L195"/>
  <c r="L194"/>
  <c r="L191"/>
  <c r="L185"/>
  <c r="L183"/>
  <c r="L181"/>
  <c r="L175"/>
  <c r="L174"/>
  <c r="L169"/>
  <c r="L164"/>
  <c r="L162"/>
  <c r="L161"/>
  <c r="L156"/>
  <c r="L154"/>
  <c r="L152"/>
  <c r="L146"/>
  <c r="L144"/>
  <c r="L138"/>
  <c r="L137"/>
  <c r="L134"/>
  <c r="L132"/>
  <c r="L126"/>
  <c r="L125"/>
  <c r="L123"/>
  <c r="L122"/>
  <c r="L119"/>
  <c r="L114"/>
  <c r="L113"/>
  <c r="L108"/>
  <c r="L106"/>
  <c r="L100"/>
  <c r="L99"/>
  <c r="E17" i="9"/>
  <c r="L93" i="3"/>
  <c r="K93" l="1"/>
  <c r="K94"/>
  <c r="K95"/>
  <c r="K96"/>
  <c r="K97"/>
  <c r="K98"/>
  <c r="K99"/>
  <c r="K100"/>
  <c r="K101"/>
  <c r="K102"/>
  <c r="K103"/>
  <c r="K104"/>
  <c r="K105"/>
  <c r="K106"/>
  <c r="K107"/>
  <c r="K108"/>
  <c r="K109"/>
  <c r="K110"/>
  <c r="K111"/>
  <c r="K112"/>
  <c r="K113"/>
  <c r="K114"/>
  <c r="K115"/>
  <c r="K116"/>
  <c r="K117"/>
  <c r="K118"/>
  <c r="K119"/>
  <c r="K120"/>
  <c r="K121"/>
  <c r="K122"/>
  <c r="K123"/>
  <c r="K124"/>
  <c r="K125"/>
  <c r="K126"/>
  <c r="K127"/>
  <c r="K128"/>
  <c r="K129"/>
  <c r="K130"/>
  <c r="K131"/>
  <c r="K132"/>
  <c r="K133"/>
  <c r="K134"/>
  <c r="K135"/>
  <c r="K136"/>
  <c r="K137"/>
  <c r="K138"/>
  <c r="K139"/>
  <c r="K140"/>
  <c r="K141"/>
  <c r="K142"/>
  <c r="K143"/>
  <c r="K144"/>
  <c r="K145"/>
  <c r="K146"/>
  <c r="K147"/>
  <c r="K148"/>
  <c r="K149"/>
  <c r="K150"/>
  <c r="K151"/>
  <c r="K152"/>
  <c r="K153"/>
  <c r="K154"/>
  <c r="K155"/>
  <c r="K156"/>
  <c r="K157"/>
  <c r="K158"/>
  <c r="K159"/>
  <c r="K160"/>
  <c r="K161"/>
  <c r="K162"/>
  <c r="K163"/>
  <c r="K164"/>
  <c r="K165"/>
  <c r="K166"/>
  <c r="K167"/>
  <c r="K168"/>
  <c r="K169"/>
  <c r="K170"/>
  <c r="K171"/>
  <c r="K172"/>
  <c r="K173"/>
  <c r="K174"/>
  <c r="K175"/>
  <c r="K176"/>
  <c r="K177"/>
  <c r="K178"/>
  <c r="K179"/>
  <c r="K180"/>
  <c r="K181"/>
  <c r="K182"/>
  <c r="K183"/>
  <c r="K184"/>
  <c r="K185"/>
  <c r="K186"/>
  <c r="K187"/>
  <c r="K188"/>
  <c r="K189"/>
  <c r="K190"/>
  <c r="K191"/>
  <c r="K192"/>
  <c r="K193"/>
  <c r="K194"/>
  <c r="K195"/>
  <c r="K196"/>
  <c r="K197"/>
  <c r="K198"/>
  <c r="K199"/>
  <c r="K200"/>
  <c r="K201"/>
  <c r="K202"/>
  <c r="K203"/>
  <c r="K204"/>
  <c r="K205"/>
  <c r="K206"/>
  <c r="K207"/>
  <c r="K208"/>
  <c r="K209"/>
  <c r="K210"/>
  <c r="K211"/>
  <c r="K212"/>
  <c r="K213"/>
  <c r="K214"/>
  <c r="K215"/>
  <c r="K216"/>
  <c r="K217"/>
  <c r="K218"/>
  <c r="K219"/>
  <c r="K220"/>
  <c r="K221"/>
  <c r="K222"/>
  <c r="K223"/>
  <c r="K224"/>
  <c r="K225"/>
  <c r="K226"/>
  <c r="K227"/>
  <c r="K228"/>
  <c r="K229"/>
  <c r="K230"/>
  <c r="K231"/>
  <c r="K232"/>
  <c r="K233"/>
  <c r="K234"/>
  <c r="K235"/>
  <c r="K236"/>
  <c r="K237"/>
  <c r="K238"/>
  <c r="K239"/>
  <c r="K240"/>
  <c r="K241"/>
  <c r="K242"/>
  <c r="K243"/>
  <c r="K244"/>
  <c r="K245"/>
  <c r="K246"/>
  <c r="K247"/>
  <c r="K248"/>
  <c r="K249"/>
  <c r="K250"/>
  <c r="K251"/>
  <c r="K252"/>
  <c r="K253"/>
  <c r="K254"/>
  <c r="K255"/>
  <c r="K256"/>
  <c r="K257"/>
  <c r="K258"/>
  <c r="K259"/>
  <c r="K260"/>
  <c r="K261"/>
  <c r="K262"/>
  <c r="K263"/>
  <c r="K264"/>
  <c r="K265"/>
  <c r="K266"/>
  <c r="K267"/>
  <c r="K268"/>
  <c r="K269"/>
  <c r="K270"/>
  <c r="K271"/>
  <c r="K272"/>
  <c r="K273"/>
  <c r="K274"/>
  <c r="K275"/>
  <c r="K276"/>
  <c r="K277"/>
  <c r="K278"/>
  <c r="K279"/>
  <c r="K280"/>
  <c r="K281"/>
  <c r="K282"/>
  <c r="K283"/>
  <c r="K284"/>
  <c r="K285"/>
  <c r="K286"/>
  <c r="K287"/>
  <c r="K288"/>
  <c r="K289"/>
  <c r="K290"/>
  <c r="K291"/>
  <c r="K292"/>
  <c r="K293"/>
  <c r="K294"/>
  <c r="K295"/>
  <c r="K296"/>
  <c r="K297"/>
  <c r="K298"/>
  <c r="K299"/>
  <c r="K300"/>
  <c r="K301"/>
  <c r="K302"/>
  <c r="K303"/>
  <c r="K304"/>
  <c r="K305"/>
  <c r="K306"/>
  <c r="K307"/>
  <c r="K308"/>
  <c r="K309"/>
  <c r="K310"/>
  <c r="K311"/>
  <c r="K312"/>
  <c r="K313"/>
  <c r="K314"/>
  <c r="K315"/>
  <c r="K316"/>
  <c r="K317"/>
  <c r="K318"/>
  <c r="K319"/>
  <c r="K320"/>
  <c r="K321"/>
  <c r="K322"/>
  <c r="K323"/>
  <c r="K324"/>
  <c r="K325"/>
  <c r="K326"/>
  <c r="K327"/>
  <c r="K328"/>
  <c r="K329"/>
  <c r="K330"/>
  <c r="K331"/>
  <c r="K332"/>
  <c r="K333"/>
  <c r="K334"/>
  <c r="K335"/>
  <c r="K336"/>
  <c r="K337"/>
  <c r="K338"/>
  <c r="K339"/>
  <c r="K340"/>
  <c r="K341"/>
  <c r="K342"/>
  <c r="K343"/>
  <c r="K344"/>
  <c r="K345"/>
  <c r="K346"/>
  <c r="K347"/>
  <c r="K348"/>
  <c r="K349"/>
  <c r="K350"/>
  <c r="K351"/>
  <c r="K352"/>
  <c r="K353"/>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H170"/>
  <c r="H171"/>
  <c r="H172"/>
  <c r="H173"/>
  <c r="H174"/>
  <c r="H175"/>
  <c r="H176"/>
  <c r="H177"/>
  <c r="H178"/>
  <c r="H179"/>
  <c r="H180"/>
  <c r="H181"/>
  <c r="H182"/>
  <c r="H183"/>
  <c r="H184"/>
  <c r="H185"/>
  <c r="H186"/>
  <c r="H187"/>
  <c r="H188"/>
  <c r="H189"/>
  <c r="H190"/>
  <c r="H191"/>
  <c r="H192"/>
  <c r="H193"/>
  <c r="H194"/>
  <c r="H195"/>
  <c r="H196"/>
  <c r="H197"/>
  <c r="H198"/>
  <c r="H199"/>
  <c r="H200"/>
  <c r="H201"/>
  <c r="H202"/>
  <c r="H203"/>
  <c r="H204"/>
  <c r="H205"/>
  <c r="H206"/>
  <c r="H207"/>
  <c r="H208"/>
  <c r="H209"/>
  <c r="H210"/>
  <c r="H211"/>
  <c r="H212"/>
  <c r="H213"/>
  <c r="H214"/>
  <c r="H215"/>
  <c r="H216"/>
  <c r="H217"/>
  <c r="H218"/>
  <c r="H219"/>
  <c r="H220"/>
  <c r="H221"/>
  <c r="H222"/>
  <c r="H223"/>
  <c r="H224"/>
  <c r="H225"/>
  <c r="H226"/>
  <c r="H227"/>
  <c r="H228"/>
  <c r="H229"/>
  <c r="H230"/>
  <c r="H231"/>
  <c r="H232"/>
  <c r="H233"/>
  <c r="H234"/>
  <c r="H235"/>
  <c r="H236"/>
  <c r="H237"/>
  <c r="H238"/>
  <c r="H239"/>
  <c r="H240"/>
  <c r="H241"/>
  <c r="H242"/>
  <c r="H243"/>
  <c r="H244"/>
  <c r="H245"/>
  <c r="H246"/>
  <c r="H247"/>
  <c r="H248"/>
  <c r="H249"/>
  <c r="H250"/>
  <c r="H251"/>
  <c r="H252"/>
  <c r="H253"/>
  <c r="H254"/>
  <c r="H255"/>
  <c r="H256"/>
  <c r="H257"/>
  <c r="H258"/>
  <c r="H259"/>
  <c r="H260"/>
  <c r="H261"/>
  <c r="H262"/>
  <c r="H263"/>
  <c r="H264"/>
  <c r="H265"/>
  <c r="H266"/>
  <c r="H267"/>
  <c r="H268"/>
  <c r="H269"/>
  <c r="H270"/>
  <c r="H271"/>
  <c r="H272"/>
  <c r="H273"/>
  <c r="H274"/>
  <c r="H275"/>
  <c r="H276"/>
  <c r="H277"/>
  <c r="H278"/>
  <c r="H279"/>
  <c r="H280"/>
  <c r="H281"/>
  <c r="H282"/>
  <c r="H283"/>
  <c r="H284"/>
  <c r="H285"/>
  <c r="H286"/>
  <c r="H287"/>
  <c r="H288"/>
  <c r="H289"/>
  <c r="H290"/>
  <c r="H291"/>
  <c r="H292"/>
  <c r="H293"/>
  <c r="H294"/>
  <c r="H295"/>
  <c r="H296"/>
  <c r="H297"/>
  <c r="H298"/>
  <c r="H299"/>
  <c r="H300"/>
  <c r="H301"/>
  <c r="H302"/>
  <c r="H303"/>
  <c r="H304"/>
  <c r="H305"/>
  <c r="H306"/>
  <c r="H307"/>
  <c r="H308"/>
  <c r="H309"/>
  <c r="H310"/>
  <c r="H311"/>
  <c r="H312"/>
  <c r="H313"/>
  <c r="H314"/>
  <c r="H315"/>
  <c r="H316"/>
  <c r="H317"/>
  <c r="H318"/>
  <c r="H319"/>
  <c r="H320"/>
  <c r="H321"/>
  <c r="H322"/>
  <c r="H323"/>
  <c r="H324"/>
  <c r="H325"/>
  <c r="H326"/>
  <c r="H327"/>
  <c r="H328"/>
  <c r="H329"/>
  <c r="H330"/>
  <c r="H331"/>
  <c r="H332"/>
  <c r="H333"/>
  <c r="H334"/>
  <c r="H335"/>
  <c r="H336"/>
  <c r="H337"/>
  <c r="H338"/>
  <c r="H339"/>
  <c r="H340"/>
  <c r="H341"/>
  <c r="H342"/>
  <c r="H343"/>
  <c r="H344"/>
  <c r="H345"/>
  <c r="H346"/>
  <c r="H347"/>
  <c r="H348"/>
  <c r="H349"/>
  <c r="H350"/>
  <c r="H351"/>
  <c r="H352"/>
  <c r="H353"/>
  <c r="I611" l="1"/>
  <c r="J611"/>
  <c r="E30" i="8" s="1"/>
  <c r="K355" i="3" l="1"/>
  <c r="K356"/>
  <c r="K357"/>
  <c r="K358"/>
  <c r="K359"/>
  <c r="K360"/>
  <c r="K361"/>
  <c r="K362"/>
  <c r="K363"/>
  <c r="K364"/>
  <c r="K365"/>
  <c r="K366"/>
  <c r="K367"/>
  <c r="K368"/>
  <c r="K369"/>
  <c r="K370"/>
  <c r="K371"/>
  <c r="K372"/>
  <c r="K373"/>
  <c r="K374"/>
  <c r="K375"/>
  <c r="K376"/>
  <c r="K377"/>
  <c r="K378"/>
  <c r="K379"/>
  <c r="K380"/>
  <c r="K381"/>
  <c r="K382"/>
  <c r="K383"/>
  <c r="K384"/>
  <c r="K385"/>
  <c r="K386"/>
  <c r="K387"/>
  <c r="K388"/>
  <c r="K389"/>
  <c r="K390"/>
  <c r="K391"/>
  <c r="K392"/>
  <c r="K393"/>
  <c r="K394"/>
  <c r="K395"/>
  <c r="K396"/>
  <c r="K397"/>
  <c r="K398"/>
  <c r="K399"/>
  <c r="K400"/>
  <c r="K401"/>
  <c r="K402"/>
  <c r="K403"/>
  <c r="K404"/>
  <c r="K405"/>
  <c r="K406"/>
  <c r="K407"/>
  <c r="K408"/>
  <c r="K409"/>
  <c r="K410"/>
  <c r="K411"/>
  <c r="K412"/>
  <c r="K413"/>
  <c r="K414"/>
  <c r="K415"/>
  <c r="K416"/>
  <c r="K417"/>
  <c r="K418"/>
  <c r="K419"/>
  <c r="K420"/>
  <c r="K421"/>
  <c r="K422"/>
  <c r="K423"/>
  <c r="K424"/>
  <c r="K425"/>
  <c r="K426"/>
  <c r="K427"/>
  <c r="K428"/>
  <c r="K429"/>
  <c r="K430"/>
  <c r="K431"/>
  <c r="K432"/>
  <c r="K433"/>
  <c r="K434"/>
  <c r="K435"/>
  <c r="K436"/>
  <c r="K437"/>
  <c r="K438"/>
  <c r="K439"/>
  <c r="K440"/>
  <c r="K441"/>
  <c r="K442"/>
  <c r="K443"/>
  <c r="K444"/>
  <c r="K445"/>
  <c r="K446"/>
  <c r="K447"/>
  <c r="K448"/>
  <c r="K449"/>
  <c r="K450"/>
  <c r="K451"/>
  <c r="K452"/>
  <c r="K453"/>
  <c r="K454"/>
  <c r="K455"/>
  <c r="K456"/>
  <c r="K457"/>
  <c r="K458"/>
  <c r="K459"/>
  <c r="K460"/>
  <c r="K461"/>
  <c r="K462"/>
  <c r="K463"/>
  <c r="K464"/>
  <c r="K465"/>
  <c r="K466"/>
  <c r="K467"/>
  <c r="K468"/>
  <c r="K469"/>
  <c r="K470"/>
  <c r="K471"/>
  <c r="K472"/>
  <c r="K473"/>
  <c r="K474"/>
  <c r="K475"/>
  <c r="K476"/>
  <c r="K477"/>
  <c r="K478"/>
  <c r="K479"/>
  <c r="K480"/>
  <c r="K481"/>
  <c r="K482"/>
  <c r="K483"/>
  <c r="K484"/>
  <c r="K485"/>
  <c r="K486"/>
  <c r="K487"/>
  <c r="K488"/>
  <c r="K489"/>
  <c r="K490"/>
  <c r="K491"/>
  <c r="K492"/>
  <c r="K493"/>
  <c r="K494"/>
  <c r="K495"/>
  <c r="K496"/>
  <c r="K497"/>
  <c r="K498"/>
  <c r="K499"/>
  <c r="K500"/>
  <c r="K501"/>
  <c r="K502"/>
  <c r="K503"/>
  <c r="K504"/>
  <c r="K505"/>
  <c r="K506"/>
  <c r="K507"/>
  <c r="K508"/>
  <c r="K509"/>
  <c r="K510"/>
  <c r="K511"/>
  <c r="K512"/>
  <c r="K513"/>
  <c r="K514"/>
  <c r="K515"/>
  <c r="K516"/>
  <c r="K517"/>
  <c r="K518"/>
  <c r="K519"/>
  <c r="K520"/>
  <c r="K521"/>
  <c r="K522"/>
  <c r="K523"/>
  <c r="K524"/>
  <c r="K525"/>
  <c r="K526"/>
  <c r="K527"/>
  <c r="K528"/>
  <c r="K529"/>
  <c r="K530"/>
  <c r="K531"/>
  <c r="K532"/>
  <c r="K533"/>
  <c r="K534"/>
  <c r="K535"/>
  <c r="K536"/>
  <c r="K537"/>
  <c r="K538"/>
  <c r="K539"/>
  <c r="K540"/>
  <c r="K541"/>
  <c r="K542"/>
  <c r="K543"/>
  <c r="K544"/>
  <c r="K545"/>
  <c r="K546"/>
  <c r="K547"/>
  <c r="K548"/>
  <c r="K549"/>
  <c r="K550"/>
  <c r="K551"/>
  <c r="K552"/>
  <c r="K553"/>
  <c r="K554"/>
  <c r="K555"/>
  <c r="K556"/>
  <c r="K557"/>
  <c r="K558"/>
  <c r="K559"/>
  <c r="K560"/>
  <c r="K561"/>
  <c r="K562"/>
  <c r="K563"/>
  <c r="K564"/>
  <c r="K565"/>
  <c r="K566"/>
  <c r="K567"/>
  <c r="K568"/>
  <c r="K569"/>
  <c r="K570"/>
  <c r="K571"/>
  <c r="K572"/>
  <c r="K573"/>
  <c r="K574"/>
  <c r="K575"/>
  <c r="K576"/>
  <c r="K577"/>
  <c r="K578"/>
  <c r="K579"/>
  <c r="K580"/>
  <c r="K581"/>
  <c r="K582"/>
  <c r="K583"/>
  <c r="K584"/>
  <c r="K585"/>
  <c r="K586"/>
  <c r="K587"/>
  <c r="K588"/>
  <c r="K589"/>
  <c r="K590"/>
  <c r="K591"/>
  <c r="K592"/>
  <c r="K593"/>
  <c r="K594"/>
  <c r="K595"/>
  <c r="K596"/>
  <c r="K597"/>
  <c r="K598"/>
  <c r="K599"/>
  <c r="K600"/>
  <c r="K601"/>
  <c r="K602"/>
  <c r="K603"/>
  <c r="K604"/>
  <c r="K605"/>
  <c r="K606"/>
  <c r="K607"/>
  <c r="K608"/>
  <c r="K609"/>
  <c r="K354"/>
  <c r="J615" l="1"/>
  <c r="I615"/>
  <c r="G16" i="8" l="1"/>
  <c r="E16"/>
  <c r="E27"/>
  <c r="E11" i="9"/>
  <c r="E14"/>
  <c r="F16" i="10"/>
  <c r="F24"/>
  <c r="F17"/>
  <c r="G23" i="7"/>
  <c r="G21"/>
  <c r="C21"/>
  <c r="F16"/>
  <c r="H16"/>
  <c r="H15"/>
  <c r="F15"/>
  <c r="G15"/>
  <c r="G16"/>
  <c r="I23"/>
  <c r="D23"/>
  <c r="D24" s="1"/>
  <c r="D27" l="1"/>
  <c r="D33"/>
  <c r="D34" s="1"/>
  <c r="J617" i="3"/>
  <c r="E29" i="8" s="1"/>
  <c r="J616" i="3"/>
  <c r="E10" i="9" s="1"/>
  <c r="I616" i="3"/>
  <c r="I617"/>
  <c r="H617"/>
  <c r="H616"/>
  <c r="H615"/>
  <c r="H614"/>
  <c r="H613"/>
  <c r="H612"/>
  <c r="H611"/>
  <c r="H610"/>
  <c r="E28" i="8" l="1"/>
  <c r="G15"/>
  <c r="E15"/>
  <c r="E15" i="9"/>
  <c r="E16"/>
  <c r="E27" l="1"/>
  <c r="E32" i="8"/>
  <c r="D28" i="7"/>
  <c r="G17" i="10" l="1"/>
  <c r="G23"/>
  <c r="D12"/>
  <c r="D35" i="7"/>
  <c r="D36" s="1"/>
  <c r="D29"/>
  <c r="C16" i="13"/>
  <c r="C27"/>
  <c r="D11" i="10" l="1"/>
  <c r="D13" s="1"/>
  <c r="D14" s="1"/>
  <c r="D23" s="1"/>
  <c r="C15" i="13"/>
  <c r="C17" s="1"/>
  <c r="C18" s="1"/>
  <c r="F29" s="1"/>
  <c r="D27" i="9" l="1"/>
  <c r="D32" i="8"/>
  <c r="D30" i="7"/>
  <c r="D17" i="10" l="1"/>
  <c r="C24" i="13"/>
  <c r="C30" s="1"/>
  <c r="C33" s="1"/>
  <c r="H11" l="1"/>
  <c r="F24"/>
</calcChain>
</file>

<file path=xl/sharedStrings.xml><?xml version="1.0" encoding="utf-8"?>
<sst xmlns="http://schemas.openxmlformats.org/spreadsheetml/2006/main" count="2519" uniqueCount="343">
  <si>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</si>
  <si>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</si>
  <si>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</si>
  <si>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</si>
  <si>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</si>
  <si>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</si>
  <si>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</si>
  <si>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</si>
  <si>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</si>
  <si>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</si>
  <si>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</si>
  <si>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</si>
  <si>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</si>
  <si>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</si>
  <si>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</si>
  <si>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</si>
  <si>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</si>
  <si>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</si>
  <si>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</si>
  <si>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</si>
  <si>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</si>
  <si>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</si>
  <si>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</si>
  <si>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</si>
  <si>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</si>
  <si>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</si>
  <si>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</si>
  <si>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</si>
  <si>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</si>
  <si>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</si>
  <si>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</si>
  <si>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</si>
  <si>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</si>
  <si>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</si>
  <si>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</si>
  <si>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</si>
  <si>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</si>
  <si>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</si>
  <si>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</si>
  <si>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</si>
  <si>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</si>
  <si>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</si>
  <si>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</si>
  <si>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</si>
  <si>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</si>
  <si>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</si>
  <si>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</si>
  <si>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</si>
  <si>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</si>
  <si>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</si>
  <si>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</si>
  <si>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</si>
  <si>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</si>
  <si>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</si>
  <si>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</si>
  <si>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</si>
  <si>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</si>
  <si>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</si>
  <si>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</si>
  <si>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</si>
  <si>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</si>
  <si>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</si>
  <si>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</si>
  <si>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</si>
  <si>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</si>
  <si>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</si>
  <si>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</si>
  <si>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</si>
  <si>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</si>
  <si>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</si>
  <si>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</si>
  <si>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</si>
  <si>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</si>
  <si>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</si>
  <si>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</si>
  <si>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</si>
  <si>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</si>
  <si>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</si>
  <si>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</si>
  <si>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</si>
  <si>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</si>
  <si>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</si>
  <si>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</si>
  <si>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</si>
  <si>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</si>
  <si>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</si>
  <si>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</si>
  <si>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</si>
  <si>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</si>
  <si>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</si>
  <si>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</si>
  <si>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</si>
  <si>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</si>
  <si>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</si>
  <si>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</si>
  <si>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</si>
  <si>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</si>
  <si>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</si>
  <si>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</si>
  <si>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</si>
  <si>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</si>
  <si>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</si>
  <si>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</si>
  <si>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</si>
  <si>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</si>
  <si>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</si>
  <si>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</si>
  <si>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</si>
  <si>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</si>
  <si>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</si>
  <si>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</si>
  <si>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</si>
  <si>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</si>
  <si>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</si>
  <si>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</si>
  <si>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</si>
  <si>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</si>
  <si>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</si>
  <si>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</si>
  <si>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</si>
  <si>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</si>
  <si>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</si>
  <si>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</si>
  <si>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</si>
  <si>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</si>
  <si>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</si>
  <si>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</si>
  <si>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</si>
  <si>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</si>
  <si>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</si>
  <si>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</si>
  <si>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</si>
  <si>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</si>
  <si>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</si>
  <si>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</si>
  <si>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</si>
  <si>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</si>
  <si>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</si>
  <si>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</si>
  <si>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</si>
  <si>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</si>
  <si>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</si>
  <si>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</si>
  <si>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</si>
  <si>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</si>
  <si>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</si>
  <si>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</si>
  <si>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</si>
  <si>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</si>
  <si>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</si>
  <si>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</si>
  <si>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</si>
  <si>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</si>
  <si>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</si>
  <si>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</si>
  <si>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</si>
  <si>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</si>
  <si>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</si>
  <si>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</si>
  <si>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</si>
  <si>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</si>
  <si>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</si>
  <si>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</si>
  <si>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</si>
  <si>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</si>
  <si>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</si>
  <si>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</si>
  <si>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</si>
  <si>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</si>
  <si>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</si>
  <si>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</si>
  <si>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</si>
  <si>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</si>
  <si>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</si>
  <si>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</si>
  <si>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</si>
  <si>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</si>
  <si>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</si>
  <si>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</si>
  <si>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</si>
  <si>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</si>
  <si>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</si>
  <si>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</si>
  <si>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</si>
  <si>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</si>
  <si>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</si>
  <si>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</si>
  <si>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</si>
  <si>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</si>
  <si>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</si>
  <si>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</si>
  <si>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</si>
  <si>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</si>
  <si>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</si>
  <si>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</si>
  <si>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</si>
  <si>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</si>
  <si>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</si>
  <si>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</si>
  <si>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</si>
  <si>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</si>
  <si>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</si>
  <si>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</si>
  <si>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</si>
  <si>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</si>
  <si>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</si>
  <si>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</si>
  <si>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</si>
  <si>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</si>
  <si>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</si>
  <si>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</si>
  <si>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</si>
  <si>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</si>
  <si>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</si>
  <si>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</si>
  <si>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</si>
  <si>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</si>
  <si>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</si>
  <si>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</si>
  <si>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</si>
  <si>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</si>
  <si>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</si>
  <si>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</si>
  <si>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</si>
  <si>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</si>
  <si>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</si>
  <si>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</si>
  <si>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</si>
  <si>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</si>
  <si>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</si>
  <si>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</si>
  <si>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</si>
  <si>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</si>
  <si>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</si>
  <si>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</si>
  <si>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</si>
  <si>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</si>
  <si>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</si>
  <si>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</si>
  <si>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</si>
  <si>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</si>
  <si>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</si>
  <si>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</si>
  <si>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</si>
  <si>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</si>
  <si>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</si>
  <si>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</si>
  <si>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</si>
  <si>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</si>
  <si>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</si>
  <si>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</si>
  <si>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</si>
  <si>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</si>
  <si>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</si>
  <si>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</si>
  <si>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</si>
  <si>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</si>
  <si>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</si>
  <si>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</si>
  <si>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</si>
  <si>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</si>
  <si>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</si>
  <si>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</si>
  <si>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</si>
  <si>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</si>
  <si>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</si>
  <si>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</si>
  <si>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</si>
  <si>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</si>
  <si>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</si>
  <si>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</si>
  <si>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</si>
  <si>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</si>
  <si>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</si>
  <si>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</si>
  <si>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</si>
  <si>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</si>
  <si>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</si>
  <si>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</si>
  <si>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</si>
  <si>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</si>
  <si>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</si>
  <si>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</si>
  <si>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</si>
  <si>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</si>
  <si>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</si>
  <si>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</si>
  <si>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</si>
  <si>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</si>
  <si>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</si>
  <si>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</si>
  <si>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</si>
  <si>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</si>
  <si>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</si>
  <si>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</si>
  <si>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</si>
  <si>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</si>
  <si>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</si>
  <si>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</si>
  <si>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</si>
  <si>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</si>
  <si>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</si>
  <si>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</si>
  <si>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</si>
  <si>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</si>
  <si>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</si>
  <si>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</si>
  <si>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</si>
  <si>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</si>
  <si>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</si>
  <si>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</si>
  <si>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</si>
  <si>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</si>
  <si>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</si>
  <si>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</si>
  <si>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</si>
  <si>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</si>
  <si>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</si>
  <si>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</si>
  <si>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</si>
  <si>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</si>
  <si>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</si>
  <si>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</si>
  <si>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</si>
  <si>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</si>
  <si>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</si>
  <si>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</si>
  <si>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</si>
  <si>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</si>
  <si>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</si>
  <si>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</si>
  <si>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</si>
  <si>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</si>
  <si>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</si>
  <si>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</si>
  <si>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</si>
  <si>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</si>
  <si>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</si>
  <si>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</si>
  <si>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</si>
  <si>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Not yet known</t>
  </si>
  <si>
    <t>Rosecot'</t>
  </si>
  <si>
    <t>15 New Cut, Hayling Island, Hampshire PO11 0NB</t>
  </si>
</sst>
</file>

<file path=xl/styles.xml><?xml version="1.0" encoding="utf-8"?>
<styleSheet xmlns="http://schemas.openxmlformats.org/spreadsheetml/2006/main">
  <fonts count="42">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quotePrefix="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 xmlns:a14="http://schemas.microsoft.com/office/drawing/2010/main" val="0"/>
            </a:ext>
            <a:ext uri="{837473B0-CC2E-450A-ABE3-18F120FF3D39}">
              <a1611:picAttrSrcUrl xmlns=""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cstate="print"/>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M5:Y12"/>
  <sheetViews>
    <sheetView showGridLines="0" showRowColHeaders="0" zoomScaleNormal="100" workbookViewId="0">
      <selection activeCell="F15" sqref="F15"/>
    </sheetView>
  </sheetViews>
  <sheetFormatPr defaultColWidth="5.7109375" defaultRowHeight="28.5" customHeight="1"/>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c r="Y5"/>
    </row>
    <row r="11" spans="13:25" ht="18" customHeight="1"/>
    <row r="12" spans="13:25" ht="45.7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2:N121"/>
  <sheetViews>
    <sheetView showRowColHeaders="0" zoomScaleNormal="100" workbookViewId="0">
      <selection activeCell="Q25" sqref="Q25"/>
    </sheetView>
  </sheetViews>
  <sheetFormatPr defaultColWidth="9.140625" defaultRowHeight="15"/>
  <cols>
    <col min="1" max="13" width="9.140625" style="127"/>
    <col min="14" max="14" width="1.7109375" style="127" customWidth="1"/>
    <col min="15" max="16384" width="9.140625" style="127"/>
  </cols>
  <sheetData>
    <row r="2" spans="2:14" ht="15.75" thickBot="1"/>
    <row r="3" spans="2:14" ht="15.75" customHeight="1" thickTop="1">
      <c r="B3" s="225" t="s">
        <v>1</v>
      </c>
      <c r="C3" s="226"/>
      <c r="D3" s="226"/>
      <c r="E3" s="226"/>
      <c r="F3" s="226"/>
      <c r="G3" s="226"/>
      <c r="H3" s="226"/>
      <c r="I3" s="226"/>
      <c r="J3" s="226"/>
      <c r="K3" s="226"/>
      <c r="L3" s="226"/>
      <c r="M3" s="226"/>
      <c r="N3" s="227"/>
    </row>
    <row r="4" spans="2:14" ht="15" customHeight="1">
      <c r="B4" s="228"/>
      <c r="C4" s="229"/>
      <c r="D4" s="229"/>
      <c r="E4" s="229"/>
      <c r="F4" s="229"/>
      <c r="G4" s="229"/>
      <c r="H4" s="229"/>
      <c r="I4" s="229"/>
      <c r="J4" s="229"/>
      <c r="K4" s="229"/>
      <c r="L4" s="229"/>
      <c r="M4" s="229"/>
      <c r="N4" s="230"/>
    </row>
    <row r="5" spans="2:14" ht="15" customHeight="1">
      <c r="B5" s="228"/>
      <c r="C5" s="229"/>
      <c r="D5" s="229"/>
      <c r="E5" s="229"/>
      <c r="F5" s="229"/>
      <c r="G5" s="229"/>
      <c r="H5" s="229"/>
      <c r="I5" s="229"/>
      <c r="J5" s="229"/>
      <c r="K5" s="229"/>
      <c r="L5" s="229"/>
      <c r="M5" s="229"/>
      <c r="N5" s="230"/>
    </row>
    <row r="6" spans="2:14" ht="8.25" customHeight="1">
      <c r="B6" s="122"/>
      <c r="C6" s="1"/>
      <c r="D6" s="1"/>
      <c r="E6" s="1"/>
      <c r="F6" s="1"/>
      <c r="G6" s="1"/>
      <c r="H6" s="1"/>
      <c r="I6" s="1"/>
      <c r="J6" s="1"/>
      <c r="K6" s="1"/>
      <c r="L6" s="1"/>
      <c r="M6" s="1"/>
      <c r="N6" s="112"/>
    </row>
    <row r="7" spans="2:14" ht="56.25" customHeight="1">
      <c r="B7" s="231" t="s">
        <v>2</v>
      </c>
      <c r="C7" s="232"/>
      <c r="D7" s="232"/>
      <c r="E7" s="232"/>
      <c r="F7" s="232"/>
      <c r="G7" s="232"/>
      <c r="H7" s="232"/>
      <c r="I7" s="232"/>
      <c r="J7" s="232"/>
      <c r="K7" s="232"/>
      <c r="L7" s="232"/>
      <c r="M7" s="232"/>
      <c r="N7" s="112"/>
    </row>
    <row r="8" spans="2:14" ht="59.25" customHeight="1">
      <c r="B8" s="233" t="s">
        <v>3</v>
      </c>
      <c r="C8" s="234"/>
      <c r="D8" s="234"/>
      <c r="E8" s="234"/>
      <c r="F8" s="234"/>
      <c r="G8" s="234"/>
      <c r="H8" s="234"/>
      <c r="I8" s="234"/>
      <c r="J8" s="234"/>
      <c r="K8" s="234"/>
      <c r="L8" s="234"/>
      <c r="M8" s="234"/>
      <c r="N8" s="112"/>
    </row>
    <row r="9" spans="2:14">
      <c r="B9" s="123"/>
      <c r="C9" s="21"/>
      <c r="D9" s="21"/>
      <c r="E9" s="21"/>
      <c r="F9" s="21"/>
      <c r="G9" s="21"/>
      <c r="H9" s="21"/>
      <c r="I9" s="21"/>
      <c r="J9" s="21"/>
      <c r="K9" s="21"/>
      <c r="L9" s="21"/>
      <c r="M9" s="21"/>
      <c r="N9" s="112"/>
    </row>
    <row r="10" spans="2:14">
      <c r="B10" s="123"/>
      <c r="C10" s="21"/>
      <c r="D10" s="21"/>
      <c r="E10" s="21"/>
      <c r="F10" s="21"/>
      <c r="G10" s="21"/>
      <c r="H10" s="21"/>
      <c r="I10" s="21"/>
      <c r="J10" s="21"/>
      <c r="K10" s="21"/>
      <c r="L10" s="21"/>
      <c r="M10" s="21"/>
      <c r="N10" s="112"/>
    </row>
    <row r="11" spans="2:14">
      <c r="B11" s="123"/>
      <c r="C11" s="21"/>
      <c r="D11" s="21"/>
      <c r="E11" s="21"/>
      <c r="F11" s="21"/>
      <c r="G11" s="21"/>
      <c r="H11" s="21"/>
      <c r="I11" s="21"/>
      <c r="J11" s="21"/>
      <c r="K11" s="21"/>
      <c r="L11" s="21"/>
      <c r="M11" s="21"/>
      <c r="N11" s="112"/>
    </row>
    <row r="12" spans="2:14">
      <c r="B12" s="123"/>
      <c r="C12" s="21"/>
      <c r="D12" s="21"/>
      <c r="E12" s="21"/>
      <c r="F12" s="21"/>
      <c r="G12" s="21"/>
      <c r="H12" s="21"/>
      <c r="I12" s="21"/>
      <c r="J12" s="21"/>
      <c r="K12" s="21"/>
      <c r="L12" s="21"/>
      <c r="M12" s="21"/>
      <c r="N12" s="112"/>
    </row>
    <row r="13" spans="2:14">
      <c r="B13" s="123"/>
      <c r="C13" s="21"/>
      <c r="D13" s="21"/>
      <c r="E13" s="21"/>
      <c r="F13" s="21"/>
      <c r="G13" s="21"/>
      <c r="H13" s="21"/>
      <c r="I13" s="21"/>
      <c r="J13" s="21"/>
      <c r="K13" s="21"/>
      <c r="L13" s="21"/>
      <c r="M13" s="21"/>
      <c r="N13" s="112"/>
    </row>
    <row r="14" spans="2:14">
      <c r="B14" s="123"/>
      <c r="C14" s="21"/>
      <c r="D14" s="21"/>
      <c r="E14" s="21"/>
      <c r="F14" s="21"/>
      <c r="G14" s="21"/>
      <c r="H14" s="21"/>
      <c r="I14" s="21"/>
      <c r="J14" s="21"/>
      <c r="K14" s="21"/>
      <c r="L14" s="21"/>
      <c r="M14" s="21"/>
      <c r="N14" s="112"/>
    </row>
    <row r="15" spans="2:14">
      <c r="B15" s="123"/>
      <c r="C15" s="21"/>
      <c r="D15" s="21"/>
      <c r="E15" s="21"/>
      <c r="F15" s="21"/>
      <c r="G15" s="21"/>
      <c r="H15" s="21"/>
      <c r="I15" s="21"/>
      <c r="J15" s="21"/>
      <c r="K15" s="21"/>
      <c r="L15" s="21"/>
      <c r="M15" s="21"/>
      <c r="N15" s="112"/>
    </row>
    <row r="16" spans="2:14">
      <c r="B16" s="123"/>
      <c r="C16" s="21"/>
      <c r="D16" s="21"/>
      <c r="E16" s="21"/>
      <c r="F16" s="21"/>
      <c r="G16" s="21"/>
      <c r="H16" s="21"/>
      <c r="I16" s="21"/>
      <c r="J16" s="21"/>
      <c r="K16" s="21"/>
      <c r="L16" s="21"/>
      <c r="M16" s="21"/>
      <c r="N16" s="112"/>
    </row>
    <row r="17" spans="2:14">
      <c r="B17" s="123"/>
      <c r="C17" s="21"/>
      <c r="D17" s="21"/>
      <c r="E17" s="21"/>
      <c r="F17" s="21"/>
      <c r="G17" s="21"/>
      <c r="H17" s="21"/>
      <c r="I17" s="21"/>
      <c r="J17" s="21"/>
      <c r="K17" s="21"/>
      <c r="L17" s="21"/>
      <c r="M17" s="21"/>
      <c r="N17" s="112"/>
    </row>
    <row r="18" spans="2:14">
      <c r="B18" s="123"/>
      <c r="C18" s="21"/>
      <c r="D18" s="21"/>
      <c r="E18" s="21"/>
      <c r="F18" s="21"/>
      <c r="G18" s="21"/>
      <c r="H18" s="21"/>
      <c r="I18" s="21"/>
      <c r="J18" s="21"/>
      <c r="K18" s="21"/>
      <c r="L18" s="21"/>
      <c r="M18" s="21"/>
      <c r="N18" s="112"/>
    </row>
    <row r="19" spans="2:14">
      <c r="B19" s="123"/>
      <c r="C19" s="21"/>
      <c r="D19" s="21"/>
      <c r="E19" s="21"/>
      <c r="F19" s="21"/>
      <c r="G19" s="21"/>
      <c r="H19" s="21"/>
      <c r="I19" s="21"/>
      <c r="J19" s="21"/>
      <c r="K19" s="21"/>
      <c r="L19" s="21"/>
      <c r="M19" s="21"/>
      <c r="N19" s="112"/>
    </row>
    <row r="20" spans="2:14">
      <c r="B20" s="123"/>
      <c r="C20" s="21"/>
      <c r="D20" s="21"/>
      <c r="E20" s="21"/>
      <c r="F20" s="21"/>
      <c r="G20" s="21"/>
      <c r="H20" s="21"/>
      <c r="I20" s="21"/>
      <c r="J20" s="21"/>
      <c r="K20" s="21"/>
      <c r="L20" s="21"/>
      <c r="M20" s="21"/>
      <c r="N20" s="112"/>
    </row>
    <row r="21" spans="2:14">
      <c r="B21" s="123"/>
      <c r="C21" s="21"/>
      <c r="D21" s="21"/>
      <c r="E21" s="21"/>
      <c r="F21" s="21"/>
      <c r="G21" s="21"/>
      <c r="H21" s="21"/>
      <c r="I21" s="21"/>
      <c r="J21" s="21"/>
      <c r="K21" s="21"/>
      <c r="L21" s="21"/>
      <c r="M21" s="21"/>
      <c r="N21" s="112"/>
    </row>
    <row r="22" spans="2:14">
      <c r="B22" s="123"/>
      <c r="C22" s="21"/>
      <c r="D22" s="21"/>
      <c r="E22" s="21"/>
      <c r="F22" s="21"/>
      <c r="G22" s="21"/>
      <c r="H22" s="21"/>
      <c r="I22" s="21"/>
      <c r="J22" s="21"/>
      <c r="K22" s="21"/>
      <c r="L22" s="21"/>
      <c r="M22" s="21"/>
      <c r="N22" s="112"/>
    </row>
    <row r="23" spans="2:14">
      <c r="B23" s="123"/>
      <c r="C23" s="21"/>
      <c r="D23" s="21"/>
      <c r="E23" s="21"/>
      <c r="F23" s="21"/>
      <c r="G23" s="21"/>
      <c r="H23" s="21"/>
      <c r="I23" s="21"/>
      <c r="J23" s="21"/>
      <c r="K23" s="21"/>
      <c r="L23" s="21"/>
      <c r="M23" s="21"/>
      <c r="N23" s="112"/>
    </row>
    <row r="24" spans="2:14">
      <c r="B24" s="123"/>
      <c r="C24" s="21"/>
      <c r="D24" s="21"/>
      <c r="E24" s="21"/>
      <c r="F24" s="21"/>
      <c r="G24" s="21"/>
      <c r="H24" s="21"/>
      <c r="I24" s="21"/>
      <c r="J24" s="21"/>
      <c r="K24" s="21"/>
      <c r="L24" s="21"/>
      <c r="M24" s="21"/>
      <c r="N24" s="112"/>
    </row>
    <row r="25" spans="2:14">
      <c r="B25" s="123"/>
      <c r="C25" s="21"/>
      <c r="D25" s="21"/>
      <c r="E25" s="21"/>
      <c r="F25" s="21"/>
      <c r="G25" s="21"/>
      <c r="H25" s="21"/>
      <c r="I25" s="21"/>
      <c r="J25" s="21"/>
      <c r="K25" s="21"/>
      <c r="L25" s="21"/>
      <c r="M25" s="21"/>
      <c r="N25" s="112"/>
    </row>
    <row r="26" spans="2:14">
      <c r="B26" s="123"/>
      <c r="C26" s="21"/>
      <c r="D26" s="21"/>
      <c r="E26" s="21"/>
      <c r="F26" s="21"/>
      <c r="G26" s="21"/>
      <c r="H26" s="21"/>
      <c r="I26" s="21"/>
      <c r="J26" s="21"/>
      <c r="K26" s="21"/>
      <c r="L26" s="21"/>
      <c r="M26" s="21"/>
      <c r="N26" s="112"/>
    </row>
    <row r="27" spans="2:14">
      <c r="B27" s="123"/>
      <c r="C27" s="21"/>
      <c r="D27" s="21"/>
      <c r="E27" s="21"/>
      <c r="F27" s="21"/>
      <c r="G27" s="21"/>
      <c r="H27" s="21"/>
      <c r="I27" s="21"/>
      <c r="J27" s="21"/>
      <c r="K27" s="21"/>
      <c r="L27" s="21"/>
      <c r="M27" s="21"/>
      <c r="N27" s="112"/>
    </row>
    <row r="28" spans="2:14">
      <c r="B28" s="123"/>
      <c r="C28" s="21"/>
      <c r="D28" s="21"/>
      <c r="E28" s="21"/>
      <c r="F28" s="21"/>
      <c r="G28" s="21"/>
      <c r="H28" s="21"/>
      <c r="I28" s="21"/>
      <c r="J28" s="21"/>
      <c r="K28" s="21"/>
      <c r="L28" s="21"/>
      <c r="M28" s="21"/>
      <c r="N28" s="112"/>
    </row>
    <row r="29" spans="2:14">
      <c r="B29" s="123"/>
      <c r="C29" s="21"/>
      <c r="D29" s="21"/>
      <c r="E29" s="21"/>
      <c r="F29" s="21"/>
      <c r="G29" s="21"/>
      <c r="H29" s="21"/>
      <c r="I29" s="21"/>
      <c r="J29" s="21"/>
      <c r="K29" s="21"/>
      <c r="L29" s="21"/>
      <c r="M29" s="21"/>
      <c r="N29" s="112"/>
    </row>
    <row r="30" spans="2:14">
      <c r="B30" s="123"/>
      <c r="C30" s="21"/>
      <c r="D30" s="21"/>
      <c r="E30" s="21"/>
      <c r="F30" s="21"/>
      <c r="G30" s="21"/>
      <c r="H30" s="21"/>
      <c r="I30" s="21"/>
      <c r="J30" s="21"/>
      <c r="K30" s="21"/>
      <c r="L30" s="21"/>
      <c r="M30" s="21"/>
      <c r="N30" s="112"/>
    </row>
    <row r="31" spans="2:14">
      <c r="B31" s="123"/>
      <c r="C31" s="21"/>
      <c r="D31" s="21"/>
      <c r="E31" s="21"/>
      <c r="F31" s="21"/>
      <c r="G31" s="21"/>
      <c r="H31" s="21"/>
      <c r="I31" s="21"/>
      <c r="J31" s="21"/>
      <c r="K31" s="21"/>
      <c r="L31" s="21"/>
      <c r="M31" s="21"/>
      <c r="N31" s="112"/>
    </row>
    <row r="32" spans="2:14">
      <c r="B32" s="123"/>
      <c r="C32" s="21"/>
      <c r="D32" s="21"/>
      <c r="E32" s="21"/>
      <c r="F32" s="21"/>
      <c r="G32" s="21"/>
      <c r="H32" s="21"/>
      <c r="I32" s="21"/>
      <c r="J32" s="21"/>
      <c r="K32" s="21"/>
      <c r="L32" s="21"/>
      <c r="M32" s="21"/>
      <c r="N32" s="112"/>
    </row>
    <row r="33" spans="2:14">
      <c r="B33" s="123"/>
      <c r="C33" s="21"/>
      <c r="D33" s="21"/>
      <c r="E33" s="21"/>
      <c r="F33" s="21"/>
      <c r="G33" s="21"/>
      <c r="H33" s="21"/>
      <c r="I33" s="21"/>
      <c r="J33" s="21"/>
      <c r="K33" s="21"/>
      <c r="L33" s="21"/>
      <c r="M33" s="21"/>
      <c r="N33" s="112"/>
    </row>
    <row r="34" spans="2:14" ht="57.75" customHeight="1">
      <c r="B34" s="233" t="s">
        <v>4</v>
      </c>
      <c r="C34" s="234"/>
      <c r="D34" s="234"/>
      <c r="E34" s="234"/>
      <c r="F34" s="234"/>
      <c r="G34" s="234"/>
      <c r="H34" s="234"/>
      <c r="I34" s="234"/>
      <c r="J34" s="234"/>
      <c r="K34" s="234"/>
      <c r="L34" s="234"/>
      <c r="M34" s="234"/>
      <c r="N34" s="112"/>
    </row>
    <row r="35" spans="2:14" ht="60" customHeight="1">
      <c r="B35" s="231" t="s">
        <v>5</v>
      </c>
      <c r="C35" s="232"/>
      <c r="D35" s="232"/>
      <c r="E35" s="232"/>
      <c r="F35" s="232"/>
      <c r="G35" s="232"/>
      <c r="H35" s="232"/>
      <c r="I35" s="232"/>
      <c r="J35" s="232"/>
      <c r="K35" s="232"/>
      <c r="L35" s="232"/>
      <c r="M35" s="232"/>
      <c r="N35" s="112"/>
    </row>
    <row r="36" spans="2:14" ht="81.75" customHeight="1" thickBot="1">
      <c r="B36" s="223" t="s">
        <v>6</v>
      </c>
      <c r="C36" s="224"/>
      <c r="D36" s="224"/>
      <c r="E36" s="224"/>
      <c r="F36" s="224"/>
      <c r="G36" s="224"/>
      <c r="H36" s="224"/>
      <c r="I36" s="224"/>
      <c r="J36" s="224"/>
      <c r="K36" s="224"/>
      <c r="L36" s="224"/>
      <c r="M36" s="224"/>
      <c r="N36" s="126"/>
    </row>
    <row r="37" spans="2:14" ht="15.75" thickTop="1">
      <c r="B37" s="29"/>
      <c r="C37" s="29"/>
      <c r="D37" s="29"/>
      <c r="E37" s="29"/>
      <c r="F37" s="29"/>
      <c r="G37" s="29"/>
      <c r="H37" s="29"/>
      <c r="I37" s="29"/>
      <c r="J37" s="29"/>
      <c r="K37" s="29"/>
      <c r="L37" s="29"/>
      <c r="M37" s="29"/>
    </row>
    <row r="38" spans="2:14">
      <c r="B38" s="29"/>
      <c r="C38" s="29"/>
      <c r="D38" s="29"/>
      <c r="E38" s="29"/>
      <c r="F38" s="29"/>
      <c r="G38" s="29"/>
      <c r="H38" s="29"/>
      <c r="I38" s="29"/>
      <c r="J38" s="29"/>
      <c r="K38" s="29"/>
      <c r="L38" s="29"/>
      <c r="M38" s="29"/>
    </row>
    <row r="39" spans="2:14">
      <c r="B39" s="29"/>
      <c r="C39" s="29"/>
      <c r="D39" s="29"/>
      <c r="E39" s="29"/>
      <c r="F39" s="29"/>
      <c r="G39" s="29"/>
      <c r="H39" s="29"/>
      <c r="I39" s="29"/>
      <c r="J39" s="29"/>
      <c r="K39" s="29"/>
      <c r="L39" s="29"/>
      <c r="M39" s="29"/>
    </row>
    <row r="40" spans="2:14">
      <c r="B40" s="29"/>
      <c r="C40" s="29"/>
      <c r="D40" s="29"/>
      <c r="E40" s="29"/>
      <c r="F40" s="29"/>
      <c r="G40" s="29"/>
      <c r="H40" s="29"/>
      <c r="I40" s="29"/>
      <c r="J40" s="29"/>
      <c r="K40" s="29"/>
      <c r="L40" s="29"/>
      <c r="M40" s="29"/>
    </row>
    <row r="41" spans="2:14">
      <c r="B41" s="29"/>
      <c r="C41" s="29"/>
      <c r="D41" s="29"/>
      <c r="E41" s="29"/>
      <c r="F41" s="29"/>
      <c r="G41" s="29"/>
      <c r="H41" s="29"/>
      <c r="I41" s="29"/>
      <c r="J41" s="29"/>
      <c r="K41" s="29"/>
      <c r="L41" s="29"/>
      <c r="M41" s="29"/>
    </row>
    <row r="42" spans="2:14">
      <c r="B42" s="29"/>
      <c r="C42" s="29"/>
      <c r="D42" s="29"/>
      <c r="E42" s="29"/>
      <c r="F42" s="29"/>
      <c r="G42" s="29"/>
      <c r="H42" s="29"/>
      <c r="I42" s="29"/>
      <c r="J42" s="29"/>
      <c r="K42" s="29"/>
      <c r="L42" s="29"/>
      <c r="M42" s="29"/>
    </row>
    <row r="43" spans="2:14">
      <c r="B43" s="29"/>
      <c r="C43" s="29"/>
      <c r="D43" s="29"/>
      <c r="E43" s="29"/>
      <c r="F43" s="29"/>
      <c r="G43" s="29"/>
      <c r="H43" s="29"/>
      <c r="I43" s="29"/>
      <c r="J43" s="29"/>
      <c r="K43" s="29"/>
      <c r="L43" s="29"/>
      <c r="M43" s="29"/>
    </row>
    <row r="44" spans="2:14">
      <c r="B44" s="29"/>
      <c r="C44" s="29"/>
      <c r="D44" s="29"/>
      <c r="E44" s="29"/>
      <c r="F44" s="29"/>
      <c r="G44" s="29"/>
      <c r="H44" s="29"/>
      <c r="I44" s="29"/>
      <c r="J44" s="29"/>
      <c r="K44" s="29"/>
      <c r="L44" s="29"/>
      <c r="M44" s="29"/>
    </row>
    <row r="45" spans="2:14">
      <c r="B45" s="29"/>
      <c r="C45" s="29"/>
      <c r="D45" s="29"/>
      <c r="E45" s="29"/>
      <c r="F45" s="29"/>
      <c r="G45" s="29"/>
      <c r="H45" s="29"/>
      <c r="I45" s="29"/>
      <c r="J45" s="29"/>
      <c r="K45" s="29"/>
      <c r="L45" s="29"/>
      <c r="M45" s="29"/>
    </row>
    <row r="46" spans="2:14">
      <c r="B46" s="29"/>
      <c r="C46" s="29"/>
      <c r="D46" s="29"/>
      <c r="E46" s="29"/>
      <c r="F46" s="29"/>
      <c r="G46" s="29"/>
      <c r="H46" s="29"/>
      <c r="I46" s="29"/>
      <c r="J46" s="29"/>
      <c r="K46" s="29"/>
      <c r="L46" s="29"/>
      <c r="M46" s="29"/>
    </row>
    <row r="47" spans="2:14">
      <c r="B47" s="29"/>
      <c r="C47" s="29"/>
      <c r="D47" s="29"/>
      <c r="E47" s="29"/>
      <c r="F47" s="29"/>
      <c r="G47" s="29"/>
      <c r="H47" s="29"/>
      <c r="I47" s="29"/>
      <c r="J47" s="29"/>
      <c r="K47" s="29"/>
      <c r="L47" s="29"/>
      <c r="M47" s="29"/>
    </row>
    <row r="48" spans="2:14">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row r="98" spans="2:13">
      <c r="B98" s="29"/>
      <c r="C98" s="29"/>
      <c r="D98" s="29"/>
      <c r="E98" s="29"/>
      <c r="F98" s="29"/>
      <c r="G98" s="29"/>
      <c r="H98" s="29"/>
      <c r="I98" s="29"/>
      <c r="J98" s="29"/>
      <c r="K98" s="29"/>
      <c r="L98" s="29"/>
      <c r="M98" s="29"/>
    </row>
    <row r="99" spans="2:13">
      <c r="B99" s="29"/>
      <c r="C99" s="29"/>
      <c r="D99" s="29"/>
      <c r="E99" s="29"/>
      <c r="F99" s="29"/>
      <c r="G99" s="29"/>
      <c r="H99" s="29"/>
      <c r="I99" s="29"/>
      <c r="J99" s="29"/>
      <c r="K99" s="29"/>
      <c r="L99" s="29"/>
      <c r="M99" s="29"/>
    </row>
    <row r="100" spans="2:13">
      <c r="B100" s="29"/>
      <c r="C100" s="29"/>
      <c r="D100" s="29"/>
      <c r="E100" s="29"/>
      <c r="F100" s="29"/>
      <c r="G100" s="29"/>
      <c r="H100" s="29"/>
      <c r="I100" s="29"/>
      <c r="J100" s="29"/>
      <c r="K100" s="29"/>
      <c r="L100" s="29"/>
      <c r="M100" s="29"/>
    </row>
    <row r="101" spans="2:13">
      <c r="B101" s="29"/>
      <c r="C101" s="29"/>
      <c r="D101" s="29"/>
      <c r="E101" s="29"/>
      <c r="F101" s="29"/>
      <c r="G101" s="29"/>
      <c r="H101" s="29"/>
      <c r="I101" s="29"/>
      <c r="J101" s="29"/>
      <c r="K101" s="29"/>
      <c r="L101" s="29"/>
      <c r="M101" s="29"/>
    </row>
    <row r="102" spans="2:13">
      <c r="B102" s="29"/>
      <c r="C102" s="29"/>
      <c r="D102" s="29"/>
      <c r="E102" s="29"/>
      <c r="F102" s="29"/>
      <c r="G102" s="29"/>
      <c r="H102" s="29"/>
      <c r="I102" s="29"/>
      <c r="J102" s="29"/>
      <c r="K102" s="29"/>
      <c r="L102" s="29"/>
      <c r="M102" s="29"/>
    </row>
    <row r="103" spans="2:13">
      <c r="B103" s="29"/>
      <c r="C103" s="29"/>
      <c r="D103" s="29"/>
      <c r="E103" s="29"/>
      <c r="F103" s="29"/>
      <c r="G103" s="29"/>
      <c r="H103" s="29"/>
      <c r="I103" s="29"/>
      <c r="J103" s="29"/>
      <c r="K103" s="29"/>
      <c r="L103" s="29"/>
      <c r="M103" s="29"/>
    </row>
    <row r="104" spans="2:13">
      <c r="B104" s="29"/>
      <c r="C104" s="29"/>
      <c r="D104" s="29"/>
      <c r="E104" s="29"/>
      <c r="F104" s="29"/>
      <c r="G104" s="29"/>
      <c r="H104" s="29"/>
      <c r="I104" s="29"/>
      <c r="J104" s="29"/>
      <c r="K104" s="29"/>
      <c r="L104" s="29"/>
      <c r="M104" s="29"/>
    </row>
    <row r="105" spans="2:13">
      <c r="B105" s="29"/>
      <c r="C105" s="29"/>
      <c r="D105" s="29"/>
      <c r="E105" s="29"/>
      <c r="F105" s="29"/>
      <c r="G105" s="29"/>
      <c r="H105" s="29"/>
      <c r="I105" s="29"/>
      <c r="J105" s="29"/>
      <c r="K105" s="29"/>
      <c r="L105" s="29"/>
      <c r="M105" s="29"/>
    </row>
    <row r="106" spans="2:13">
      <c r="B106" s="29"/>
      <c r="C106" s="29"/>
      <c r="D106" s="29"/>
      <c r="E106" s="29"/>
      <c r="F106" s="29"/>
      <c r="G106" s="29"/>
      <c r="H106" s="29"/>
      <c r="I106" s="29"/>
      <c r="J106" s="29"/>
      <c r="K106" s="29"/>
      <c r="L106" s="29"/>
      <c r="M106" s="29"/>
    </row>
    <row r="107" spans="2:13">
      <c r="B107" s="29"/>
      <c r="C107" s="29"/>
      <c r="D107" s="29"/>
      <c r="E107" s="29"/>
      <c r="F107" s="29"/>
      <c r="G107" s="29"/>
      <c r="H107" s="29"/>
      <c r="I107" s="29"/>
      <c r="J107" s="29"/>
      <c r="K107" s="29"/>
      <c r="L107" s="29"/>
      <c r="M107" s="29"/>
    </row>
    <row r="108" spans="2:13">
      <c r="B108" s="29"/>
      <c r="C108" s="29"/>
      <c r="D108" s="29"/>
      <c r="E108" s="29"/>
      <c r="F108" s="29"/>
      <c r="G108" s="29"/>
      <c r="H108" s="29"/>
      <c r="I108" s="29"/>
      <c r="J108" s="29"/>
      <c r="K108" s="29"/>
      <c r="L108" s="29"/>
      <c r="M108" s="29"/>
    </row>
    <row r="109" spans="2:13">
      <c r="B109" s="29"/>
      <c r="C109" s="29"/>
      <c r="D109" s="29"/>
      <c r="E109" s="29"/>
      <c r="F109" s="29"/>
      <c r="G109" s="29"/>
      <c r="H109" s="29"/>
      <c r="I109" s="29"/>
      <c r="J109" s="29"/>
      <c r="K109" s="29"/>
      <c r="L109" s="29"/>
      <c r="M109" s="29"/>
    </row>
    <row r="110" spans="2:13">
      <c r="B110" s="29"/>
      <c r="C110" s="29"/>
      <c r="D110" s="29"/>
      <c r="E110" s="29"/>
      <c r="F110" s="29"/>
      <c r="G110" s="29"/>
      <c r="H110" s="29"/>
      <c r="I110" s="29"/>
      <c r="J110" s="29"/>
      <c r="K110" s="29"/>
      <c r="L110" s="29"/>
      <c r="M110" s="29"/>
    </row>
    <row r="111" spans="2:13">
      <c r="B111" s="29"/>
      <c r="C111" s="29"/>
      <c r="D111" s="29"/>
      <c r="E111" s="29"/>
      <c r="F111" s="29"/>
      <c r="G111" s="29"/>
      <c r="H111" s="29"/>
      <c r="I111" s="29"/>
      <c r="J111" s="29"/>
      <c r="K111" s="29"/>
      <c r="L111" s="29"/>
      <c r="M111" s="29"/>
    </row>
    <row r="112" spans="2:13">
      <c r="B112" s="29"/>
      <c r="C112" s="29"/>
      <c r="D112" s="29"/>
      <c r="E112" s="29"/>
      <c r="F112" s="29"/>
      <c r="G112" s="29"/>
      <c r="H112" s="29"/>
      <c r="I112" s="29"/>
      <c r="J112" s="29"/>
      <c r="K112" s="29"/>
      <c r="L112" s="29"/>
      <c r="M112" s="29"/>
    </row>
    <row r="113" spans="2:13">
      <c r="B113" s="29"/>
      <c r="C113" s="29"/>
      <c r="D113" s="29"/>
      <c r="E113" s="29"/>
      <c r="F113" s="29"/>
      <c r="G113" s="29"/>
      <c r="H113" s="29"/>
      <c r="I113" s="29"/>
      <c r="J113" s="29"/>
      <c r="K113" s="29"/>
      <c r="L113" s="29"/>
      <c r="M113" s="29"/>
    </row>
    <row r="114" spans="2:13">
      <c r="B114" s="29"/>
      <c r="C114" s="29"/>
      <c r="D114" s="29"/>
      <c r="E114" s="29"/>
      <c r="F114" s="29"/>
      <c r="G114" s="29"/>
      <c r="H114" s="29"/>
      <c r="I114" s="29"/>
      <c r="J114" s="29"/>
      <c r="K114" s="29"/>
      <c r="L114" s="29"/>
      <c r="M114" s="29"/>
    </row>
    <row r="115" spans="2:13">
      <c r="B115" s="29"/>
      <c r="C115" s="29"/>
      <c r="D115" s="29"/>
      <c r="E115" s="29"/>
      <c r="F115" s="29"/>
      <c r="G115" s="29"/>
      <c r="H115" s="29"/>
      <c r="I115" s="29"/>
      <c r="J115" s="29"/>
      <c r="K115" s="29"/>
      <c r="L115" s="29"/>
      <c r="M115" s="29"/>
    </row>
    <row r="116" spans="2:13">
      <c r="B116" s="29"/>
      <c r="C116" s="29"/>
      <c r="D116" s="29"/>
      <c r="E116" s="29"/>
      <c r="F116" s="29"/>
      <c r="G116" s="29"/>
      <c r="H116" s="29"/>
      <c r="I116" s="29"/>
      <c r="J116" s="29"/>
      <c r="K116" s="29"/>
      <c r="L116" s="29"/>
      <c r="M116" s="29"/>
    </row>
    <row r="117" spans="2:13">
      <c r="B117" s="29"/>
      <c r="C117" s="29"/>
      <c r="D117" s="29"/>
      <c r="E117" s="29"/>
      <c r="F117" s="29"/>
      <c r="G117" s="29"/>
      <c r="H117" s="29"/>
      <c r="I117" s="29"/>
      <c r="J117" s="29"/>
      <c r="K117" s="29"/>
      <c r="L117" s="29"/>
      <c r="M117" s="29"/>
    </row>
    <row r="118" spans="2:13">
      <c r="B118" s="29"/>
      <c r="C118" s="29"/>
      <c r="D118" s="29"/>
      <c r="E118" s="29"/>
      <c r="F118" s="29"/>
      <c r="G118" s="29"/>
      <c r="H118" s="29"/>
      <c r="I118" s="29"/>
      <c r="J118" s="29"/>
      <c r="K118" s="29"/>
      <c r="L118" s="29"/>
      <c r="M118" s="29"/>
    </row>
    <row r="119" spans="2:13">
      <c r="B119" s="29"/>
      <c r="C119" s="29"/>
      <c r="D119" s="29"/>
      <c r="E119" s="29"/>
      <c r="F119" s="29"/>
      <c r="G119" s="29"/>
      <c r="H119" s="29"/>
      <c r="I119" s="29"/>
      <c r="J119" s="29"/>
      <c r="K119" s="29"/>
      <c r="L119" s="29"/>
      <c r="M119" s="29"/>
    </row>
    <row r="120" spans="2:13">
      <c r="B120" s="29"/>
      <c r="C120" s="29"/>
      <c r="D120" s="29"/>
      <c r="E120" s="29"/>
      <c r="F120" s="29"/>
      <c r="G120" s="29"/>
      <c r="H120" s="29"/>
      <c r="I120" s="29"/>
      <c r="J120" s="29"/>
      <c r="K120" s="29"/>
      <c r="L120" s="29"/>
      <c r="M120" s="29"/>
    </row>
    <row r="121" spans="2:1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3:AI97"/>
  <sheetViews>
    <sheetView showRowColHeaders="0" topLeftCell="J1" zoomScaleNormal="100" workbookViewId="0">
      <selection activeCell="L15" sqref="L15"/>
    </sheetView>
  </sheetViews>
  <sheetFormatPr defaultColWidth="9.140625" defaultRowHeight="1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c r="B5" s="122"/>
      <c r="C5" s="1"/>
      <c r="D5" s="1"/>
      <c r="E5" s="1"/>
      <c r="F5" s="1"/>
      <c r="G5" s="1"/>
      <c r="H5" s="1"/>
      <c r="I5" s="1"/>
      <c r="J5" s="1"/>
      <c r="K5" s="1"/>
      <c r="L5" s="1"/>
      <c r="M5" s="1"/>
      <c r="N5" s="112"/>
    </row>
    <row r="6" spans="1:35" ht="26.25" customHeight="1">
      <c r="B6" s="231" t="s">
        <v>8</v>
      </c>
      <c r="C6" s="232"/>
      <c r="D6" s="232"/>
      <c r="E6" s="232"/>
      <c r="F6" s="232"/>
      <c r="G6" s="232"/>
      <c r="H6" s="232"/>
      <c r="I6" s="232"/>
      <c r="J6" s="232"/>
      <c r="K6" s="232"/>
      <c r="L6" s="232"/>
      <c r="M6" s="232"/>
      <c r="N6" s="112"/>
    </row>
    <row r="7" spans="1:35" ht="47.25" customHeight="1">
      <c r="B7" s="238" t="s">
        <v>9</v>
      </c>
      <c r="C7" s="239"/>
      <c r="D7" s="239"/>
      <c r="E7" s="239"/>
      <c r="F7" s="239"/>
      <c r="G7" s="239"/>
      <c r="H7" s="239"/>
      <c r="I7" s="239"/>
      <c r="J7" s="239"/>
      <c r="K7" s="239"/>
      <c r="L7" s="239"/>
      <c r="M7" s="239"/>
      <c r="N7" s="112"/>
    </row>
    <row r="8" spans="1:35" ht="35.450000000000003" customHeight="1">
      <c r="B8" s="238" t="s">
        <v>10</v>
      </c>
      <c r="C8" s="239"/>
      <c r="D8" s="239"/>
      <c r="E8" s="239"/>
      <c r="F8" s="239"/>
      <c r="G8" s="239"/>
      <c r="H8" s="239"/>
      <c r="I8" s="239"/>
      <c r="J8" s="239"/>
      <c r="K8" s="239"/>
      <c r="L8" s="239"/>
      <c r="M8" s="239"/>
      <c r="N8" s="112"/>
    </row>
    <row r="9" spans="1:35" ht="66.75" customHeight="1">
      <c r="B9" s="235" t="s">
        <v>11</v>
      </c>
      <c r="C9" s="236"/>
      <c r="D9" s="236"/>
      <c r="E9" s="236"/>
      <c r="F9" s="236"/>
      <c r="G9" s="236"/>
      <c r="H9" s="236"/>
      <c r="I9" s="236"/>
      <c r="J9" s="236"/>
      <c r="K9" s="236"/>
      <c r="L9" s="236"/>
      <c r="M9" s="236"/>
      <c r="N9" s="112"/>
    </row>
    <row r="10" spans="1:35" ht="75" customHeight="1">
      <c r="B10" s="235" t="s">
        <v>12</v>
      </c>
      <c r="C10" s="236"/>
      <c r="D10" s="236"/>
      <c r="E10" s="236"/>
      <c r="F10" s="236"/>
      <c r="G10" s="236"/>
      <c r="H10" s="236"/>
      <c r="I10" s="236"/>
      <c r="J10" s="236"/>
      <c r="K10" s="236"/>
      <c r="L10" s="236"/>
      <c r="M10" s="236"/>
      <c r="N10" s="112"/>
    </row>
    <row r="11" spans="1:35" ht="75.75" customHeight="1">
      <c r="B11" s="235" t="s">
        <v>13</v>
      </c>
      <c r="C11" s="236"/>
      <c r="D11" s="236"/>
      <c r="E11" s="236"/>
      <c r="F11" s="236"/>
      <c r="G11" s="236"/>
      <c r="H11" s="236"/>
      <c r="I11" s="236"/>
      <c r="J11" s="236"/>
      <c r="K11" s="236"/>
      <c r="L11" s="236"/>
      <c r="M11" s="236"/>
      <c r="N11" s="112"/>
    </row>
    <row r="12" spans="1:35" ht="51" customHeight="1" thickBot="1">
      <c r="B12" s="240" t="s">
        <v>14</v>
      </c>
      <c r="C12" s="241"/>
      <c r="D12" s="241"/>
      <c r="E12" s="241"/>
      <c r="F12" s="241"/>
      <c r="G12" s="241"/>
      <c r="H12" s="241"/>
      <c r="I12" s="241"/>
      <c r="J12" s="241"/>
      <c r="K12" s="241"/>
      <c r="L12" s="241"/>
      <c r="M12" s="241"/>
      <c r="N12" s="126"/>
    </row>
    <row r="13" spans="1:35" ht="15.75" thickTop="1">
      <c r="B13" s="29"/>
      <c r="C13" s="29"/>
      <c r="D13" s="29"/>
      <c r="E13" s="29"/>
      <c r="F13" s="29"/>
      <c r="G13" s="29"/>
      <c r="H13" s="29"/>
      <c r="I13" s="29"/>
      <c r="J13" s="29"/>
      <c r="K13" s="29"/>
      <c r="L13" s="29"/>
      <c r="M13" s="29"/>
    </row>
    <row r="14" spans="1:35">
      <c r="B14" s="29"/>
      <c r="C14" s="29"/>
      <c r="D14" s="29"/>
      <c r="E14" s="29"/>
      <c r="F14" s="29"/>
      <c r="G14" s="29"/>
      <c r="H14" s="29"/>
      <c r="I14" s="29"/>
      <c r="J14" s="29"/>
      <c r="K14" s="29"/>
      <c r="L14" s="29"/>
      <c r="M14" s="29"/>
    </row>
    <row r="15" spans="1:35">
      <c r="B15" s="29"/>
      <c r="C15" s="29"/>
      <c r="D15" s="29"/>
      <c r="E15" s="29"/>
      <c r="F15" s="29"/>
      <c r="G15" s="29"/>
      <c r="H15" s="29"/>
      <c r="I15" s="29"/>
      <c r="J15" s="29"/>
      <c r="K15" s="29"/>
      <c r="L15" s="29"/>
      <c r="M15" s="29"/>
    </row>
    <row r="16" spans="1:35">
      <c r="B16" s="29"/>
      <c r="C16" s="29"/>
      <c r="D16" s="29"/>
      <c r="E16" s="29"/>
      <c r="F16" s="29"/>
      <c r="G16" s="29"/>
      <c r="H16" s="29"/>
      <c r="I16" s="29"/>
      <c r="J16" s="29"/>
      <c r="K16" s="29"/>
      <c r="L16" s="29"/>
      <c r="M16" s="29"/>
    </row>
    <row r="17" spans="2:13">
      <c r="B17" s="29"/>
      <c r="C17" s="29"/>
      <c r="D17" s="29"/>
      <c r="E17" s="29"/>
      <c r="F17" s="29"/>
      <c r="G17" s="29"/>
      <c r="H17" s="29"/>
      <c r="I17" s="29"/>
      <c r="J17" s="29"/>
      <c r="K17" s="29"/>
      <c r="L17" s="29"/>
      <c r="M17" s="29"/>
    </row>
    <row r="18" spans="2:13">
      <c r="B18" s="29"/>
      <c r="C18" s="29"/>
      <c r="D18" s="29"/>
      <c r="E18" s="29"/>
      <c r="F18" s="29"/>
      <c r="G18" s="29"/>
      <c r="H18" s="29"/>
      <c r="I18" s="29"/>
      <c r="J18" s="29"/>
      <c r="K18" s="29"/>
      <c r="L18" s="29"/>
      <c r="M18" s="29"/>
    </row>
    <row r="19" spans="2:13">
      <c r="B19" s="29"/>
      <c r="C19" s="29"/>
      <c r="D19" s="29"/>
      <c r="E19" s="29"/>
      <c r="F19" s="29"/>
      <c r="G19" s="29"/>
      <c r="H19" s="29"/>
      <c r="I19" s="29"/>
      <c r="J19" s="29"/>
      <c r="K19" s="29"/>
      <c r="L19" s="29"/>
      <c r="M19" s="29"/>
    </row>
    <row r="20" spans="2:13">
      <c r="B20" s="29"/>
      <c r="C20" s="29"/>
      <c r="D20" s="29"/>
      <c r="E20" s="29"/>
      <c r="F20" s="29"/>
      <c r="G20" s="29"/>
      <c r="H20" s="29"/>
      <c r="I20" s="29"/>
      <c r="J20" s="29"/>
      <c r="K20" s="29"/>
      <c r="L20" s="29"/>
      <c r="M20" s="29"/>
    </row>
    <row r="21" spans="2:13">
      <c r="B21" s="29"/>
      <c r="C21" s="29"/>
      <c r="D21" s="29"/>
      <c r="E21" s="29"/>
      <c r="F21" s="29"/>
      <c r="G21" s="29"/>
      <c r="H21" s="29"/>
      <c r="I21" s="29"/>
      <c r="J21" s="29"/>
      <c r="K21" s="29"/>
      <c r="L21" s="29"/>
      <c r="M21" s="29"/>
    </row>
    <row r="22" spans="2:13">
      <c r="B22" s="29"/>
      <c r="C22" s="29"/>
      <c r="D22" s="29"/>
      <c r="E22" s="29"/>
      <c r="F22" s="29"/>
      <c r="G22" s="29"/>
      <c r="H22" s="29"/>
      <c r="I22" s="29"/>
      <c r="J22" s="29"/>
      <c r="K22" s="29"/>
      <c r="L22" s="29"/>
      <c r="M22" s="29"/>
    </row>
    <row r="23" spans="2:13">
      <c r="B23" s="29"/>
      <c r="C23" s="29"/>
      <c r="D23" s="29"/>
      <c r="E23" s="29"/>
      <c r="F23" s="29"/>
      <c r="G23" s="29"/>
      <c r="H23" s="29"/>
      <c r="I23" s="29"/>
      <c r="J23" s="29"/>
      <c r="K23" s="29"/>
      <c r="L23" s="29"/>
      <c r="M23" s="29"/>
    </row>
    <row r="24" spans="2:13">
      <c r="B24" s="29"/>
      <c r="C24" s="29"/>
      <c r="D24" s="29"/>
      <c r="E24" s="29"/>
      <c r="F24" s="29"/>
      <c r="G24" s="29"/>
      <c r="H24" s="29"/>
      <c r="I24" s="29"/>
      <c r="J24" s="29"/>
      <c r="K24" s="29"/>
      <c r="L24" s="29"/>
      <c r="M24" s="29"/>
    </row>
    <row r="25" spans="2:13">
      <c r="B25" s="29"/>
      <c r="C25" s="29"/>
      <c r="D25" s="29"/>
      <c r="E25" s="29"/>
      <c r="F25" s="29"/>
      <c r="G25" s="29"/>
      <c r="H25" s="29"/>
      <c r="I25" s="29"/>
      <c r="J25" s="29"/>
      <c r="K25" s="29"/>
      <c r="L25" s="29"/>
      <c r="M25" s="29"/>
    </row>
    <row r="26" spans="2:13">
      <c r="B26" s="29"/>
      <c r="C26" s="29"/>
      <c r="D26" s="29"/>
      <c r="E26" s="29"/>
      <c r="F26" s="29"/>
      <c r="G26" s="29"/>
      <c r="H26" s="29"/>
      <c r="I26" s="29"/>
      <c r="J26" s="29"/>
      <c r="K26" s="29"/>
      <c r="L26" s="29"/>
      <c r="M26" s="29"/>
    </row>
    <row r="27" spans="2:13">
      <c r="B27" s="29"/>
      <c r="C27" s="29"/>
      <c r="D27" s="29"/>
      <c r="E27" s="29"/>
      <c r="F27" s="29"/>
      <c r="G27" s="29"/>
      <c r="H27" s="29"/>
      <c r="I27" s="29"/>
      <c r="J27" s="29"/>
      <c r="K27" s="29"/>
      <c r="L27" s="29"/>
      <c r="M27" s="29"/>
    </row>
    <row r="28" spans="2:13">
      <c r="B28" s="29"/>
      <c r="C28" s="29"/>
      <c r="D28" s="29"/>
      <c r="E28" s="29"/>
      <c r="F28" s="29"/>
      <c r="G28" s="29"/>
      <c r="H28" s="29"/>
      <c r="I28" s="29"/>
      <c r="J28" s="29"/>
      <c r="K28" s="29"/>
      <c r="L28" s="29"/>
      <c r="M28" s="29"/>
    </row>
    <row r="29" spans="2:13">
      <c r="B29" s="29"/>
      <c r="C29" s="29"/>
      <c r="D29" s="29"/>
      <c r="E29" s="29"/>
      <c r="F29" s="29"/>
      <c r="G29" s="29"/>
      <c r="H29" s="29"/>
      <c r="I29" s="29"/>
      <c r="J29" s="29"/>
      <c r="K29" s="29"/>
      <c r="L29" s="29"/>
      <c r="M29" s="29"/>
    </row>
    <row r="30" spans="2:13">
      <c r="B30" s="29"/>
      <c r="C30" s="29"/>
      <c r="D30" s="29"/>
      <c r="E30" s="29"/>
      <c r="F30" s="29"/>
      <c r="G30" s="29"/>
      <c r="H30" s="29"/>
      <c r="I30" s="29"/>
      <c r="J30" s="29"/>
      <c r="K30" s="29"/>
      <c r="L30" s="29"/>
      <c r="M30" s="29"/>
    </row>
    <row r="31" spans="2:13">
      <c r="B31" s="29"/>
      <c r="C31" s="29"/>
      <c r="D31" s="29"/>
      <c r="E31" s="29"/>
      <c r="F31" s="29"/>
      <c r="G31" s="29"/>
      <c r="H31" s="29"/>
      <c r="I31" s="29"/>
      <c r="J31" s="29"/>
      <c r="K31" s="29"/>
      <c r="L31" s="29"/>
      <c r="M31" s="29"/>
    </row>
    <row r="32" spans="2:13">
      <c r="B32" s="29"/>
      <c r="C32" s="29"/>
      <c r="D32" s="29"/>
      <c r="E32" s="29"/>
      <c r="F32" s="29"/>
      <c r="G32" s="29"/>
      <c r="H32" s="29"/>
      <c r="I32" s="29"/>
      <c r="J32" s="29"/>
      <c r="K32" s="29"/>
      <c r="L32" s="29"/>
      <c r="M32" s="29"/>
    </row>
    <row r="33" spans="2:13">
      <c r="B33" s="29"/>
      <c r="C33" s="29"/>
      <c r="D33" s="29"/>
      <c r="E33" s="29"/>
      <c r="F33" s="29"/>
      <c r="G33" s="29"/>
      <c r="H33" s="29"/>
      <c r="I33" s="29"/>
      <c r="J33" s="29"/>
      <c r="K33" s="29"/>
      <c r="L33" s="29"/>
      <c r="M33" s="29"/>
    </row>
    <row r="34" spans="2:13">
      <c r="B34" s="29"/>
      <c r="C34" s="29"/>
      <c r="D34" s="29"/>
      <c r="E34" s="29"/>
      <c r="F34" s="29"/>
      <c r="G34" s="29"/>
      <c r="H34" s="29"/>
      <c r="I34" s="29"/>
      <c r="J34" s="29"/>
      <c r="K34" s="29"/>
      <c r="L34" s="29"/>
      <c r="M34" s="29"/>
    </row>
    <row r="35" spans="2:13">
      <c r="B35" s="29"/>
      <c r="C35" s="29"/>
      <c r="D35" s="29"/>
      <c r="E35" s="29"/>
      <c r="F35" s="29"/>
      <c r="G35" s="29"/>
      <c r="H35" s="29"/>
      <c r="I35" s="29"/>
      <c r="J35" s="29"/>
      <c r="K35" s="29"/>
      <c r="L35" s="29"/>
      <c r="M35" s="29"/>
    </row>
    <row r="36" spans="2:13">
      <c r="B36" s="29"/>
      <c r="C36" s="29"/>
      <c r="D36" s="29"/>
      <c r="E36" s="29"/>
      <c r="F36" s="29"/>
      <c r="G36" s="29"/>
      <c r="H36" s="29"/>
      <c r="I36" s="29"/>
      <c r="J36" s="29"/>
      <c r="K36" s="29"/>
      <c r="L36" s="29"/>
      <c r="M36" s="29"/>
    </row>
    <row r="37" spans="2:13">
      <c r="B37" s="29"/>
      <c r="C37" s="29"/>
      <c r="D37" s="29"/>
      <c r="E37" s="29"/>
      <c r="F37" s="29"/>
      <c r="G37" s="29"/>
      <c r="H37" s="29"/>
      <c r="I37" s="29"/>
      <c r="J37" s="29"/>
      <c r="K37" s="29"/>
      <c r="L37" s="29"/>
      <c r="M37" s="29"/>
    </row>
    <row r="38" spans="2:13">
      <c r="B38" s="29"/>
      <c r="C38" s="29"/>
      <c r="D38" s="29"/>
      <c r="E38" s="29"/>
      <c r="F38" s="29"/>
      <c r="G38" s="29"/>
      <c r="H38" s="29"/>
      <c r="I38" s="29"/>
      <c r="J38" s="29"/>
      <c r="K38" s="29"/>
      <c r="L38" s="29"/>
      <c r="M38" s="29"/>
    </row>
    <row r="39" spans="2:13">
      <c r="B39" s="29"/>
      <c r="C39" s="29"/>
      <c r="D39" s="29"/>
      <c r="E39" s="29"/>
      <c r="F39" s="29"/>
      <c r="G39" s="29"/>
      <c r="H39" s="29"/>
      <c r="I39" s="29"/>
      <c r="J39" s="29"/>
      <c r="K39" s="29"/>
      <c r="L39" s="29"/>
      <c r="M39" s="29"/>
    </row>
    <row r="40" spans="2:13">
      <c r="B40" s="29"/>
      <c r="C40" s="29"/>
      <c r="D40" s="29"/>
      <c r="E40" s="29"/>
      <c r="F40" s="29"/>
      <c r="G40" s="29"/>
      <c r="H40" s="29"/>
      <c r="I40" s="29"/>
      <c r="J40" s="29"/>
      <c r="K40" s="29"/>
      <c r="L40" s="29"/>
      <c r="M40" s="29"/>
    </row>
    <row r="41" spans="2:13">
      <c r="B41" s="29"/>
      <c r="C41" s="29"/>
      <c r="D41" s="29"/>
      <c r="E41" s="29"/>
      <c r="F41" s="29"/>
      <c r="G41" s="29"/>
      <c r="H41" s="29"/>
      <c r="I41" s="29"/>
      <c r="J41" s="29"/>
      <c r="K41" s="29"/>
      <c r="L41" s="29"/>
      <c r="M41" s="29"/>
    </row>
    <row r="42" spans="2:13">
      <c r="B42" s="29"/>
      <c r="C42" s="29"/>
      <c r="D42" s="29"/>
      <c r="E42" s="29"/>
      <c r="F42" s="29"/>
      <c r="G42" s="29"/>
      <c r="H42" s="29"/>
      <c r="I42" s="29"/>
      <c r="J42" s="29"/>
      <c r="K42" s="29"/>
      <c r="L42" s="29"/>
      <c r="M42" s="29"/>
    </row>
    <row r="43" spans="2:13">
      <c r="B43" s="29"/>
      <c r="C43" s="29"/>
      <c r="D43" s="29"/>
      <c r="E43" s="29"/>
      <c r="F43" s="29"/>
      <c r="G43" s="29"/>
      <c r="H43" s="29"/>
      <c r="I43" s="29"/>
      <c r="J43" s="29"/>
      <c r="K43" s="29"/>
      <c r="L43" s="29"/>
      <c r="M43" s="29"/>
    </row>
    <row r="44" spans="2:13">
      <c r="B44" s="29"/>
      <c r="C44" s="29"/>
      <c r="D44" s="29"/>
      <c r="E44" s="29"/>
      <c r="F44" s="29"/>
      <c r="G44" s="29"/>
      <c r="H44" s="29"/>
      <c r="I44" s="29"/>
      <c r="J44" s="29"/>
      <c r="K44" s="29"/>
      <c r="L44" s="29"/>
      <c r="M44" s="29"/>
    </row>
    <row r="45" spans="2:13">
      <c r="B45" s="29"/>
      <c r="C45" s="29"/>
      <c r="D45" s="29"/>
      <c r="E45" s="29"/>
      <c r="F45" s="29"/>
      <c r="G45" s="29"/>
      <c r="H45" s="29"/>
      <c r="I45" s="29"/>
      <c r="J45" s="29"/>
      <c r="K45" s="29"/>
      <c r="L45" s="29"/>
      <c r="M45" s="29"/>
    </row>
    <row r="46" spans="2:13">
      <c r="B46" s="29"/>
      <c r="C46" s="29"/>
      <c r="D46" s="29"/>
      <c r="E46" s="29"/>
      <c r="F46" s="29"/>
      <c r="G46" s="29"/>
      <c r="H46" s="29"/>
      <c r="I46" s="29"/>
      <c r="J46" s="29"/>
      <c r="K46" s="29"/>
      <c r="L46" s="29"/>
      <c r="M46" s="29"/>
    </row>
    <row r="47" spans="2:13">
      <c r="B47" s="29"/>
      <c r="C47" s="29"/>
      <c r="D47" s="29"/>
      <c r="E47" s="29"/>
      <c r="F47" s="29"/>
      <c r="G47" s="29"/>
      <c r="H47" s="29"/>
      <c r="I47" s="29"/>
      <c r="J47" s="29"/>
      <c r="K47" s="29"/>
      <c r="L47" s="29"/>
      <c r="M47" s="29"/>
    </row>
    <row r="48" spans="2:13">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3:S134"/>
  <sheetViews>
    <sheetView showRowColHeaders="0" topLeftCell="A64" zoomScaleNormal="100" workbookViewId="0">
      <selection activeCell="D76" sqref="D76:I76"/>
    </sheetView>
  </sheetViews>
  <sheetFormatPr defaultColWidth="9.140625" defaultRowHeight="1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c r="B3" s="228" t="s">
        <v>15</v>
      </c>
      <c r="C3" s="229"/>
      <c r="D3" s="229"/>
      <c r="E3" s="229"/>
      <c r="F3" s="229"/>
      <c r="G3" s="229"/>
      <c r="H3" s="229"/>
      <c r="I3" s="229"/>
      <c r="J3" s="229"/>
      <c r="K3" s="229"/>
      <c r="L3" s="229"/>
      <c r="M3" s="229"/>
      <c r="N3" s="230"/>
    </row>
    <row r="4" spans="1:14" ht="9.75" customHeight="1">
      <c r="B4" s="228"/>
      <c r="C4" s="229"/>
      <c r="D4" s="229"/>
      <c r="E4" s="229"/>
      <c r="F4" s="229"/>
      <c r="G4" s="229"/>
      <c r="H4" s="229"/>
      <c r="I4" s="229"/>
      <c r="J4" s="229"/>
      <c r="K4" s="229"/>
      <c r="L4" s="229"/>
      <c r="M4" s="229"/>
      <c r="N4" s="230"/>
    </row>
    <row r="5" spans="1:14" ht="15.75" customHeight="1" thickBot="1">
      <c r="B5" s="228"/>
      <c r="C5" s="229"/>
      <c r="D5" s="229"/>
      <c r="E5" s="229"/>
      <c r="F5" s="229"/>
      <c r="G5" s="229"/>
      <c r="H5" s="229"/>
      <c r="I5" s="229"/>
      <c r="J5" s="229"/>
      <c r="K5" s="229"/>
      <c r="L5" s="229"/>
      <c r="M5" s="229"/>
      <c r="N5" s="230"/>
    </row>
    <row r="6" spans="1:14" ht="15.75" thickTop="1">
      <c r="B6" s="194"/>
      <c r="C6" s="195"/>
      <c r="D6" s="195"/>
      <c r="E6" s="195"/>
      <c r="F6" s="195"/>
      <c r="G6" s="195"/>
      <c r="H6" s="195"/>
      <c r="I6" s="195"/>
      <c r="J6" s="195"/>
      <c r="K6" s="195"/>
      <c r="L6" s="195"/>
      <c r="M6" s="195"/>
      <c r="N6" s="196"/>
    </row>
    <row r="7" spans="1:14">
      <c r="A7" s="128"/>
      <c r="B7" s="244" t="s">
        <v>16</v>
      </c>
      <c r="C7" s="245"/>
      <c r="D7" s="245"/>
      <c r="E7" s="245"/>
      <c r="F7" s="245"/>
      <c r="G7" s="245"/>
      <c r="H7" s="245"/>
      <c r="I7" s="245"/>
      <c r="J7" s="245"/>
      <c r="K7" s="245"/>
      <c r="L7" s="245"/>
      <c r="M7" s="245"/>
      <c r="N7" s="112"/>
    </row>
    <row r="8" spans="1:14">
      <c r="B8" s="197"/>
      <c r="C8" s="198"/>
      <c r="D8" s="198"/>
      <c r="E8" s="198"/>
      <c r="F8" s="198"/>
      <c r="G8" s="198"/>
      <c r="H8" s="198"/>
      <c r="I8" s="198"/>
      <c r="J8" s="198"/>
      <c r="K8" s="198"/>
      <c r="L8" s="198"/>
      <c r="M8" s="198"/>
      <c r="N8" s="112"/>
    </row>
    <row r="9" spans="1:14">
      <c r="B9" s="197"/>
      <c r="C9" s="198"/>
      <c r="D9" s="198"/>
      <c r="E9" s="198"/>
      <c r="F9" s="198"/>
      <c r="G9" s="198"/>
      <c r="H9" s="198"/>
      <c r="I9" s="198"/>
      <c r="J9" s="198"/>
      <c r="K9" s="198"/>
      <c r="L9" s="198"/>
      <c r="M9" s="198"/>
      <c r="N9" s="112"/>
    </row>
    <row r="10" spans="1:14">
      <c r="B10" s="197"/>
      <c r="C10" s="198"/>
      <c r="D10" s="198"/>
      <c r="E10" s="198"/>
      <c r="F10" s="198"/>
      <c r="G10" s="198"/>
      <c r="H10" s="198"/>
      <c r="I10" s="198"/>
      <c r="J10" s="198"/>
      <c r="K10" s="198"/>
      <c r="L10" s="198"/>
      <c r="M10" s="198"/>
      <c r="N10" s="112"/>
    </row>
    <row r="11" spans="1:14">
      <c r="B11" s="197"/>
      <c r="C11" s="198"/>
      <c r="D11" s="198"/>
      <c r="E11" s="198"/>
      <c r="F11" s="198"/>
      <c r="G11" s="198"/>
      <c r="H11" s="198"/>
      <c r="I11" s="198"/>
      <c r="J11" s="198"/>
      <c r="K11" s="198"/>
      <c r="L11" s="198"/>
      <c r="M11" s="198"/>
      <c r="N11" s="112"/>
    </row>
    <row r="12" spans="1:14">
      <c r="B12" s="197"/>
      <c r="C12" s="198"/>
      <c r="D12" s="198"/>
      <c r="E12" s="198"/>
      <c r="F12" s="198"/>
      <c r="G12" s="198"/>
      <c r="H12" s="198"/>
      <c r="I12" s="198"/>
      <c r="J12" s="198"/>
      <c r="K12" s="198"/>
      <c r="L12" s="198"/>
      <c r="M12" s="198"/>
      <c r="N12" s="112"/>
    </row>
    <row r="13" spans="1:14">
      <c r="B13" s="197"/>
      <c r="C13" s="198"/>
      <c r="D13" s="198"/>
      <c r="E13" s="198"/>
      <c r="F13" s="198"/>
      <c r="G13" s="198"/>
      <c r="H13" s="198"/>
      <c r="I13" s="198"/>
      <c r="J13" s="198"/>
      <c r="K13" s="198"/>
      <c r="L13" s="198"/>
      <c r="M13" s="198"/>
      <c r="N13" s="112"/>
    </row>
    <row r="14" spans="1:14">
      <c r="B14" s="197"/>
      <c r="C14" s="198"/>
      <c r="D14" s="198"/>
      <c r="E14" s="198"/>
      <c r="F14" s="198"/>
      <c r="G14" s="198"/>
      <c r="H14" s="198"/>
      <c r="I14" s="198"/>
      <c r="J14" s="198"/>
      <c r="K14" s="198"/>
      <c r="L14" s="198"/>
      <c r="M14" s="198"/>
      <c r="N14" s="112"/>
    </row>
    <row r="15" spans="1:14">
      <c r="B15" s="197"/>
      <c r="C15" s="198"/>
      <c r="D15" s="198"/>
      <c r="E15" s="198"/>
      <c r="F15" s="198"/>
      <c r="G15" s="198"/>
      <c r="H15" s="198"/>
      <c r="I15" s="198"/>
      <c r="J15" s="198"/>
      <c r="K15" s="198"/>
      <c r="L15" s="198"/>
      <c r="M15" s="198"/>
      <c r="N15" s="112"/>
    </row>
    <row r="16" spans="1:14">
      <c r="B16" s="197"/>
      <c r="C16" s="198"/>
      <c r="D16" s="198"/>
      <c r="E16" s="198"/>
      <c r="F16" s="198"/>
      <c r="G16" s="198"/>
      <c r="H16" s="198"/>
      <c r="I16" s="198"/>
      <c r="J16" s="198"/>
      <c r="K16" s="198"/>
      <c r="L16" s="198"/>
      <c r="M16" s="198"/>
      <c r="N16" s="112"/>
    </row>
    <row r="17" spans="1:19">
      <c r="B17" s="197"/>
      <c r="C17" s="198"/>
      <c r="D17" s="198"/>
      <c r="E17" s="198"/>
      <c r="F17" s="198"/>
      <c r="G17" s="198"/>
      <c r="H17" s="198"/>
      <c r="I17" s="198"/>
      <c r="J17" s="198"/>
      <c r="K17" s="198"/>
      <c r="L17" s="198"/>
      <c r="M17" s="198"/>
      <c r="N17" s="112"/>
    </row>
    <row r="18" spans="1:19">
      <c r="B18" s="197"/>
      <c r="C18" s="198"/>
      <c r="D18" s="198"/>
      <c r="E18" s="198"/>
      <c r="F18" s="198"/>
      <c r="G18" s="198"/>
      <c r="H18" s="198"/>
      <c r="I18" s="198"/>
      <c r="J18" s="198"/>
      <c r="K18" s="198"/>
      <c r="L18" s="198"/>
      <c r="M18" s="198"/>
      <c r="N18" s="112"/>
    </row>
    <row r="19" spans="1:19">
      <c r="B19" s="197"/>
      <c r="C19" s="198"/>
      <c r="D19" s="198"/>
      <c r="E19" s="198"/>
      <c r="F19" s="198"/>
      <c r="G19" s="198"/>
      <c r="H19" s="198"/>
      <c r="I19" s="198"/>
      <c r="J19" s="198"/>
      <c r="K19" s="198"/>
      <c r="L19" s="198"/>
      <c r="M19" s="198"/>
      <c r="N19" s="112"/>
    </row>
    <row r="20" spans="1:19" ht="18">
      <c r="A20" s="128"/>
      <c r="B20" s="113" t="s">
        <v>17</v>
      </c>
      <c r="C20" s="198"/>
      <c r="D20" s="198"/>
      <c r="E20" s="198"/>
      <c r="F20" s="198"/>
      <c r="G20" s="198"/>
      <c r="H20" s="198"/>
      <c r="I20" s="198"/>
      <c r="J20" s="198"/>
      <c r="K20" s="198"/>
      <c r="L20" s="198"/>
      <c r="M20" s="198"/>
      <c r="N20" s="112"/>
    </row>
    <row r="21" spans="1:19">
      <c r="B21" s="197"/>
      <c r="C21" s="198"/>
      <c r="D21" s="198"/>
      <c r="E21" s="198"/>
      <c r="F21" s="198"/>
      <c r="G21" s="198"/>
      <c r="H21" s="198"/>
      <c r="I21" s="198"/>
      <c r="J21" s="198"/>
      <c r="K21" s="198"/>
      <c r="L21" s="198"/>
      <c r="M21" s="198"/>
      <c r="N21" s="112"/>
    </row>
    <row r="22" spans="1:19">
      <c r="B22" s="197"/>
      <c r="C22" s="118" t="s">
        <v>18</v>
      </c>
      <c r="D22" s="198"/>
      <c r="E22" s="198"/>
      <c r="F22" s="198"/>
      <c r="G22" s="198"/>
      <c r="H22" s="198"/>
      <c r="I22" s="198"/>
      <c r="J22" s="198"/>
      <c r="K22" s="198"/>
      <c r="L22" s="198"/>
      <c r="M22" s="198"/>
      <c r="N22" s="112"/>
    </row>
    <row r="23" spans="1:19">
      <c r="B23" s="197"/>
      <c r="C23" s="199"/>
      <c r="D23" s="200" t="s">
        <v>19</v>
      </c>
      <c r="E23" s="198"/>
      <c r="F23" s="198"/>
      <c r="G23" s="198"/>
      <c r="H23" s="198"/>
      <c r="I23" s="198"/>
      <c r="J23" s="198"/>
      <c r="K23" s="198"/>
      <c r="L23" s="198"/>
      <c r="M23" s="198"/>
      <c r="N23" s="112"/>
    </row>
    <row r="24" spans="1:19">
      <c r="B24" s="197"/>
      <c r="C24" s="201"/>
      <c r="D24" s="200" t="s">
        <v>20</v>
      </c>
      <c r="E24" s="198"/>
      <c r="F24" s="198"/>
      <c r="G24" s="198"/>
      <c r="H24" s="198"/>
      <c r="I24" s="198"/>
      <c r="J24" s="198"/>
      <c r="K24" s="198"/>
      <c r="L24" s="198"/>
      <c r="M24" s="198"/>
      <c r="N24" s="112"/>
    </row>
    <row r="25" spans="1:19" ht="16.5">
      <c r="B25" s="197"/>
      <c r="C25" s="202"/>
      <c r="D25" s="200" t="s">
        <v>21</v>
      </c>
      <c r="E25" s="198"/>
      <c r="F25" s="198"/>
      <c r="G25" s="198"/>
      <c r="H25" s="198"/>
      <c r="I25" s="198"/>
      <c r="J25" s="198"/>
      <c r="K25" s="198"/>
      <c r="L25" s="198"/>
      <c r="M25" s="198"/>
      <c r="N25" s="112"/>
      <c r="S25" s="203"/>
    </row>
    <row r="26" spans="1:19" ht="16.5">
      <c r="B26" s="197"/>
      <c r="C26" s="198"/>
      <c r="D26" s="198"/>
      <c r="E26" s="198"/>
      <c r="F26" s="198"/>
      <c r="G26" s="198"/>
      <c r="H26" s="198"/>
      <c r="I26" s="198"/>
      <c r="J26" s="198"/>
      <c r="K26" s="198"/>
      <c r="L26" s="198"/>
      <c r="M26" s="198"/>
      <c r="N26" s="112"/>
      <c r="S26" s="204"/>
    </row>
    <row r="27" spans="1:19" ht="16.5">
      <c r="A27" s="128"/>
      <c r="B27" s="244" t="s">
        <v>22</v>
      </c>
      <c r="C27" s="245"/>
      <c r="D27" s="245"/>
      <c r="E27" s="245"/>
      <c r="F27" s="245"/>
      <c r="G27" s="245"/>
      <c r="H27" s="245"/>
      <c r="I27" s="245"/>
      <c r="J27" s="245"/>
      <c r="K27" s="245"/>
      <c r="L27" s="245"/>
      <c r="M27" s="245"/>
      <c r="N27" s="112"/>
      <c r="S27" s="203"/>
    </row>
    <row r="28" spans="1:19" ht="9.75" customHeight="1">
      <c r="B28" s="197"/>
      <c r="C28" s="198"/>
      <c r="D28" s="198"/>
      <c r="E28" s="198"/>
      <c r="F28" s="198"/>
      <c r="G28" s="198"/>
      <c r="H28" s="198"/>
      <c r="I28" s="198"/>
      <c r="J28" s="198"/>
      <c r="K28" s="198"/>
      <c r="L28" s="198"/>
      <c r="M28" s="198"/>
      <c r="N28" s="112"/>
      <c r="S28" s="203"/>
    </row>
    <row r="29" spans="1:19">
      <c r="B29" s="197"/>
      <c r="C29" s="198"/>
      <c r="D29" s="198"/>
      <c r="E29" s="198"/>
      <c r="F29" s="198"/>
      <c r="G29" s="198"/>
      <c r="H29" s="198"/>
      <c r="I29" s="198"/>
      <c r="J29" s="198"/>
      <c r="K29" s="198"/>
      <c r="L29" s="198"/>
      <c r="M29" s="198"/>
      <c r="N29" s="112"/>
    </row>
    <row r="30" spans="1:19">
      <c r="B30" s="197"/>
      <c r="C30" s="198"/>
      <c r="D30" s="198"/>
      <c r="E30" s="198"/>
      <c r="F30" s="198"/>
      <c r="G30" s="198"/>
      <c r="H30" s="198"/>
      <c r="I30" s="198"/>
      <c r="J30" s="198"/>
      <c r="K30" s="198"/>
      <c r="L30" s="198"/>
      <c r="M30" s="198"/>
      <c r="N30" s="112"/>
    </row>
    <row r="31" spans="1:19">
      <c r="B31" s="197"/>
      <c r="C31" s="198"/>
      <c r="D31" s="198"/>
      <c r="E31" s="198"/>
      <c r="F31" s="198"/>
      <c r="G31" s="198"/>
      <c r="H31" s="198"/>
      <c r="I31" s="198"/>
      <c r="J31" s="198"/>
      <c r="K31" s="198"/>
      <c r="L31" s="198"/>
      <c r="M31" s="198"/>
      <c r="N31" s="112"/>
    </row>
    <row r="32" spans="1:19">
      <c r="B32" s="197"/>
      <c r="C32" s="198"/>
      <c r="D32" s="198"/>
      <c r="E32" s="198"/>
      <c r="F32" s="198"/>
      <c r="G32" s="198"/>
      <c r="H32" s="198"/>
      <c r="I32" s="198"/>
      <c r="J32" s="198"/>
      <c r="K32" s="198"/>
      <c r="L32" s="198"/>
      <c r="M32" s="198"/>
      <c r="N32" s="112"/>
    </row>
    <row r="33" spans="1:14">
      <c r="B33" s="197"/>
      <c r="C33" s="198"/>
      <c r="D33" s="198"/>
      <c r="E33" s="198"/>
      <c r="F33" s="198"/>
      <c r="G33" s="198"/>
      <c r="H33" s="198"/>
      <c r="I33" s="198"/>
      <c r="J33" s="198"/>
      <c r="K33" s="198"/>
      <c r="L33" s="198"/>
      <c r="M33" s="198"/>
      <c r="N33" s="112"/>
    </row>
    <row r="34" spans="1:14">
      <c r="B34" s="197"/>
      <c r="C34" s="198"/>
      <c r="D34" s="198"/>
      <c r="E34" s="198"/>
      <c r="F34" s="198"/>
      <c r="G34" s="198"/>
      <c r="H34" s="198"/>
      <c r="I34" s="198"/>
      <c r="J34" s="198"/>
      <c r="K34" s="198"/>
      <c r="L34" s="198"/>
      <c r="M34" s="198"/>
      <c r="N34" s="112"/>
    </row>
    <row r="35" spans="1:14">
      <c r="B35" s="197"/>
      <c r="C35" s="198"/>
      <c r="D35" s="198"/>
      <c r="E35" s="198"/>
      <c r="F35" s="198"/>
      <c r="G35" s="198"/>
      <c r="H35" s="198"/>
      <c r="I35" s="198"/>
      <c r="J35" s="198"/>
      <c r="K35" s="198"/>
      <c r="L35" s="198"/>
      <c r="M35" s="198"/>
      <c r="N35" s="112"/>
    </row>
    <row r="36" spans="1:14" ht="42.75" customHeight="1">
      <c r="B36" s="197"/>
      <c r="C36" s="198"/>
      <c r="D36" s="198"/>
      <c r="E36" s="198"/>
      <c r="F36" s="198"/>
      <c r="G36" s="198"/>
      <c r="H36" s="198"/>
      <c r="I36" s="198"/>
      <c r="J36" s="198"/>
      <c r="K36" s="198"/>
      <c r="L36" s="198"/>
      <c r="M36" s="198"/>
      <c r="N36" s="112"/>
    </row>
    <row r="37" spans="1:14" ht="31.5" customHeight="1">
      <c r="A37" s="128"/>
      <c r="B37" s="246" t="s">
        <v>23</v>
      </c>
      <c r="C37" s="246"/>
      <c r="D37" s="246"/>
      <c r="E37" s="246"/>
      <c r="F37" s="246"/>
      <c r="G37" s="246"/>
      <c r="H37" s="246"/>
      <c r="I37" s="246"/>
      <c r="J37" s="246"/>
      <c r="K37" s="246"/>
      <c r="L37" s="246"/>
      <c r="M37" s="246"/>
      <c r="N37" s="112"/>
    </row>
    <row r="38" spans="1:14">
      <c r="B38" s="197"/>
      <c r="C38" s="198"/>
      <c r="D38" s="198"/>
      <c r="E38" s="198"/>
      <c r="F38" s="198"/>
      <c r="G38" s="198"/>
      <c r="H38" s="198"/>
      <c r="I38" s="198"/>
      <c r="J38" s="198"/>
      <c r="K38" s="198"/>
      <c r="L38" s="198"/>
      <c r="M38" s="198"/>
      <c r="N38" s="112"/>
    </row>
    <row r="39" spans="1:14">
      <c r="B39" s="116" t="s">
        <v>24</v>
      </c>
      <c r="C39" s="205"/>
      <c r="D39" s="205"/>
      <c r="E39" s="205"/>
      <c r="F39" s="205"/>
      <c r="G39" s="205"/>
      <c r="H39" s="205"/>
      <c r="I39" s="205"/>
      <c r="J39" s="205"/>
      <c r="K39" s="205"/>
      <c r="L39" s="205"/>
      <c r="M39" s="205"/>
      <c r="N39" s="112"/>
    </row>
    <row r="40" spans="1:14" ht="72" customHeight="1">
      <c r="A40" s="128"/>
      <c r="B40" s="246" t="s">
        <v>25</v>
      </c>
      <c r="C40" s="246"/>
      <c r="D40" s="246"/>
      <c r="E40" s="246"/>
      <c r="F40" s="246"/>
      <c r="G40" s="246"/>
      <c r="H40" s="246"/>
      <c r="I40" s="246"/>
      <c r="J40" s="246"/>
      <c r="K40" s="246"/>
      <c r="L40" s="246"/>
      <c r="M40" s="246"/>
      <c r="N40" s="112"/>
    </row>
    <row r="41" spans="1:14" ht="12.75" customHeight="1">
      <c r="A41" s="128"/>
      <c r="B41" s="205"/>
      <c r="C41" s="205"/>
      <c r="D41" s="205"/>
      <c r="E41" s="205"/>
      <c r="F41" s="205"/>
      <c r="G41" s="205"/>
      <c r="H41" s="205"/>
      <c r="I41" s="205"/>
      <c r="J41" s="205"/>
      <c r="K41" s="205"/>
      <c r="L41" s="205"/>
      <c r="M41" s="205"/>
      <c r="N41" s="112"/>
    </row>
    <row r="42" spans="1:14" ht="18">
      <c r="A42" s="128"/>
      <c r="B42" s="117" t="s">
        <v>26</v>
      </c>
      <c r="C42" s="205"/>
      <c r="D42" s="205"/>
      <c r="E42" s="205"/>
      <c r="F42" s="205"/>
      <c r="G42" s="205"/>
      <c r="H42" s="205"/>
      <c r="I42" s="205"/>
      <c r="J42" s="205"/>
      <c r="K42" s="205"/>
      <c r="L42" s="205"/>
      <c r="M42" s="205"/>
      <c r="N42" s="112"/>
    </row>
    <row r="43" spans="1:14">
      <c r="A43" s="128"/>
      <c r="B43" s="205"/>
      <c r="C43" s="205"/>
      <c r="D43" s="205"/>
      <c r="E43" s="205"/>
      <c r="F43" s="205"/>
      <c r="G43" s="205"/>
      <c r="H43" s="205"/>
      <c r="I43" s="205"/>
      <c r="J43" s="205"/>
      <c r="K43" s="205"/>
      <c r="L43" s="205"/>
      <c r="M43" s="205"/>
      <c r="N43" s="112"/>
    </row>
    <row r="44" spans="1:14">
      <c r="A44" s="128"/>
      <c r="B44" s="242" t="s">
        <v>27</v>
      </c>
      <c r="C44" s="243"/>
      <c r="D44" s="243"/>
      <c r="E44" s="243"/>
      <c r="F44" s="243"/>
      <c r="G44" s="243"/>
      <c r="H44" s="243"/>
      <c r="I44" s="243"/>
      <c r="J44" s="243"/>
      <c r="K44" s="243"/>
      <c r="L44" s="243"/>
      <c r="M44" s="243"/>
      <c r="N44" s="112"/>
    </row>
    <row r="45" spans="1:14" ht="9" customHeight="1">
      <c r="A45" s="128"/>
      <c r="B45" s="205"/>
      <c r="C45" s="205"/>
      <c r="D45" s="205"/>
      <c r="E45" s="205"/>
      <c r="F45" s="205"/>
      <c r="G45" s="205"/>
      <c r="H45" s="205"/>
      <c r="I45" s="205"/>
      <c r="J45" s="205"/>
      <c r="K45" s="205"/>
      <c r="L45" s="205"/>
      <c r="M45" s="205"/>
      <c r="N45" s="112"/>
    </row>
    <row r="46" spans="1:14">
      <c r="A46" s="128"/>
      <c r="B46" s="249" t="s">
        <v>28</v>
      </c>
      <c r="C46" s="250"/>
      <c r="D46" s="250"/>
      <c r="E46" s="250"/>
      <c r="F46" s="250"/>
      <c r="G46" s="250"/>
      <c r="H46" s="250"/>
      <c r="I46" s="250"/>
      <c r="J46" s="250"/>
      <c r="K46" s="250"/>
      <c r="L46" s="250"/>
      <c r="M46" s="250"/>
      <c r="N46" s="112"/>
    </row>
    <row r="47" spans="1:14" ht="45" customHeight="1">
      <c r="A47" s="128"/>
      <c r="B47" s="251" t="s">
        <v>29</v>
      </c>
      <c r="C47" s="251"/>
      <c r="D47" s="251"/>
      <c r="E47" s="251"/>
      <c r="F47" s="251"/>
      <c r="G47" s="251"/>
      <c r="H47" s="251"/>
      <c r="I47" s="251"/>
      <c r="J47" s="251"/>
      <c r="K47" s="251"/>
      <c r="L47" s="251"/>
      <c r="M47" s="251"/>
      <c r="N47" s="112"/>
    </row>
    <row r="48" spans="1:14" ht="43.5" customHeight="1">
      <c r="A48" s="128"/>
      <c r="B48" s="251" t="s">
        <v>30</v>
      </c>
      <c r="C48" s="251"/>
      <c r="D48" s="251"/>
      <c r="E48" s="251"/>
      <c r="F48" s="251"/>
      <c r="G48" s="251"/>
      <c r="H48" s="251"/>
      <c r="I48" s="251"/>
      <c r="J48" s="251"/>
      <c r="K48" s="251"/>
      <c r="L48" s="251"/>
      <c r="M48" s="251"/>
      <c r="N48" s="112"/>
    </row>
    <row r="49" spans="1:14" ht="15.75" customHeight="1">
      <c r="A49" s="128"/>
      <c r="B49" s="251" t="s">
        <v>31</v>
      </c>
      <c r="C49" s="251"/>
      <c r="D49" s="251"/>
      <c r="E49" s="251"/>
      <c r="F49" s="251"/>
      <c r="G49" s="251"/>
      <c r="H49" s="251"/>
      <c r="I49" s="251"/>
      <c r="J49" s="251"/>
      <c r="K49" s="251"/>
      <c r="L49" s="251"/>
      <c r="M49" s="251"/>
      <c r="N49" s="112"/>
    </row>
    <row r="50" spans="1:14" ht="17.25" customHeight="1">
      <c r="A50" s="128"/>
      <c r="B50" s="251" t="s">
        <v>32</v>
      </c>
      <c r="C50" s="251"/>
      <c r="D50" s="251"/>
      <c r="E50" s="251"/>
      <c r="F50" s="251"/>
      <c r="G50" s="251"/>
      <c r="H50" s="251"/>
      <c r="I50" s="251"/>
      <c r="J50" s="251"/>
      <c r="K50" s="251"/>
      <c r="L50" s="251"/>
      <c r="M50" s="251"/>
      <c r="N50" s="112"/>
    </row>
    <row r="51" spans="1:14" ht="90" customHeight="1">
      <c r="A51" s="128"/>
      <c r="B51" s="251" t="s">
        <v>33</v>
      </c>
      <c r="C51" s="251"/>
      <c r="D51" s="251"/>
      <c r="E51" s="251"/>
      <c r="F51" s="251"/>
      <c r="G51" s="251"/>
      <c r="H51" s="251"/>
      <c r="I51" s="251"/>
      <c r="J51" s="251"/>
      <c r="K51" s="251"/>
      <c r="L51" s="251"/>
      <c r="M51" s="251"/>
      <c r="N51" s="112"/>
    </row>
    <row r="52" spans="1:14" ht="33.75" customHeight="1">
      <c r="B52" s="247" t="s">
        <v>34</v>
      </c>
      <c r="C52" s="248"/>
      <c r="D52" s="248"/>
      <c r="E52" s="248"/>
      <c r="F52" s="248"/>
      <c r="G52" s="248"/>
      <c r="H52" s="248"/>
      <c r="I52" s="248"/>
      <c r="J52" s="248"/>
      <c r="K52" s="248"/>
      <c r="L52" s="248"/>
      <c r="M52" s="248"/>
      <c r="N52" s="112"/>
    </row>
    <row r="53" spans="1:14" ht="46.5" customHeight="1">
      <c r="B53" s="252" t="s">
        <v>35</v>
      </c>
      <c r="C53" s="253"/>
      <c r="D53" s="253"/>
      <c r="E53" s="253"/>
      <c r="F53" s="253"/>
      <c r="G53" s="253"/>
      <c r="H53" s="253"/>
      <c r="I53" s="253"/>
      <c r="J53" s="253"/>
      <c r="K53" s="253"/>
      <c r="L53" s="253"/>
      <c r="M53" s="253"/>
      <c r="N53" s="112"/>
    </row>
    <row r="54" spans="1:14" ht="61.5" customHeight="1">
      <c r="B54" s="252" t="s">
        <v>36</v>
      </c>
      <c r="C54" s="253"/>
      <c r="D54" s="253"/>
      <c r="E54" s="253"/>
      <c r="F54" s="253"/>
      <c r="G54" s="253"/>
      <c r="H54" s="253"/>
      <c r="I54" s="253"/>
      <c r="J54" s="253"/>
      <c r="K54" s="253"/>
      <c r="L54" s="253"/>
      <c r="M54" s="253"/>
      <c r="N54" s="112"/>
    </row>
    <row r="55" spans="1:14">
      <c r="B55" s="249" t="s">
        <v>37</v>
      </c>
      <c r="C55" s="250"/>
      <c r="D55" s="250"/>
      <c r="E55" s="250"/>
      <c r="F55" s="250"/>
      <c r="G55" s="250"/>
      <c r="H55" s="250"/>
      <c r="I55" s="250"/>
      <c r="J55" s="250"/>
      <c r="K55" s="250"/>
      <c r="L55" s="250"/>
      <c r="M55" s="250"/>
      <c r="N55" s="112"/>
    </row>
    <row r="56" spans="1:14">
      <c r="B56" s="193"/>
      <c r="C56" s="205"/>
      <c r="D56" s="205"/>
      <c r="E56" s="205"/>
      <c r="F56" s="205"/>
      <c r="G56" s="205"/>
      <c r="H56" s="205"/>
      <c r="I56" s="205"/>
      <c r="J56" s="205"/>
      <c r="K56" s="205"/>
      <c r="L56" s="205"/>
      <c r="M56" s="205"/>
      <c r="N56" s="112"/>
    </row>
    <row r="57" spans="1:14" ht="33" customHeight="1">
      <c r="B57" s="247" t="s">
        <v>38</v>
      </c>
      <c r="C57" s="248"/>
      <c r="D57" s="248"/>
      <c r="E57" s="248"/>
      <c r="F57" s="248"/>
      <c r="G57" s="248"/>
      <c r="H57" s="248"/>
      <c r="I57" s="248"/>
      <c r="J57" s="248"/>
      <c r="K57" s="248"/>
      <c r="L57" s="248"/>
      <c r="M57" s="248"/>
      <c r="N57" s="112"/>
    </row>
    <row r="58" spans="1:14">
      <c r="B58" s="193" t="s">
        <v>39</v>
      </c>
      <c r="C58" s="205"/>
      <c r="D58" s="205"/>
      <c r="E58" s="205"/>
      <c r="F58" s="205"/>
      <c r="G58" s="205"/>
      <c r="H58" s="205"/>
      <c r="I58" s="205"/>
      <c r="J58" s="205"/>
      <c r="K58" s="205"/>
      <c r="L58" s="205"/>
      <c r="M58" s="205"/>
      <c r="N58" s="112"/>
    </row>
    <row r="59" spans="1:14" ht="47.25" customHeight="1">
      <c r="B59" s="252" t="s">
        <v>40</v>
      </c>
      <c r="C59" s="253"/>
      <c r="D59" s="253"/>
      <c r="E59" s="253"/>
      <c r="F59" s="253"/>
      <c r="G59" s="253"/>
      <c r="H59" s="253"/>
      <c r="I59" s="253"/>
      <c r="J59" s="253"/>
      <c r="K59" s="253"/>
      <c r="L59" s="253"/>
      <c r="M59" s="253"/>
      <c r="N59" s="112"/>
    </row>
    <row r="60" spans="1:14">
      <c r="B60" s="193" t="s">
        <v>41</v>
      </c>
      <c r="C60" s="205"/>
      <c r="D60" s="205"/>
      <c r="E60" s="205"/>
      <c r="F60" s="205"/>
      <c r="G60" s="205"/>
      <c r="H60" s="205"/>
      <c r="I60" s="205"/>
      <c r="J60" s="205"/>
      <c r="K60" s="205"/>
      <c r="L60" s="205"/>
      <c r="M60" s="205"/>
      <c r="N60" s="112"/>
    </row>
    <row r="61" spans="1:14">
      <c r="B61" s="193"/>
      <c r="C61" s="205"/>
      <c r="D61" s="205"/>
      <c r="E61" s="205"/>
      <c r="F61" s="205"/>
      <c r="G61" s="205"/>
      <c r="H61" s="205"/>
      <c r="I61" s="205"/>
      <c r="J61" s="205"/>
      <c r="K61" s="205"/>
      <c r="L61" s="205"/>
      <c r="M61" s="205"/>
      <c r="N61" s="112"/>
    </row>
    <row r="62" spans="1:14" ht="33" customHeight="1">
      <c r="B62" s="247" t="s">
        <v>42</v>
      </c>
      <c r="C62" s="248"/>
      <c r="D62" s="248"/>
      <c r="E62" s="248"/>
      <c r="F62" s="248"/>
      <c r="G62" s="248"/>
      <c r="H62" s="248"/>
      <c r="I62" s="248"/>
      <c r="J62" s="248"/>
      <c r="K62" s="248"/>
      <c r="L62" s="248"/>
      <c r="M62" s="248"/>
      <c r="N62" s="112"/>
    </row>
    <row r="63" spans="1:14">
      <c r="B63" s="249" t="s">
        <v>43</v>
      </c>
      <c r="C63" s="250"/>
      <c r="D63" s="250"/>
      <c r="E63" s="250"/>
      <c r="F63" s="250"/>
      <c r="G63" s="250"/>
      <c r="H63" s="250"/>
      <c r="I63" s="250"/>
      <c r="J63" s="250"/>
      <c r="K63" s="250"/>
      <c r="L63" s="250"/>
      <c r="M63" s="250"/>
      <c r="N63" s="112"/>
    </row>
    <row r="64" spans="1:14">
      <c r="B64" s="249" t="s">
        <v>44</v>
      </c>
      <c r="C64" s="250"/>
      <c r="D64" s="250"/>
      <c r="E64" s="250"/>
      <c r="F64" s="250"/>
      <c r="G64" s="250"/>
      <c r="H64" s="250"/>
      <c r="I64" s="250"/>
      <c r="J64" s="250"/>
      <c r="K64" s="250"/>
      <c r="L64" s="250"/>
      <c r="M64" s="250"/>
      <c r="N64" s="112"/>
    </row>
    <row r="65" spans="2:14" ht="32.25" customHeight="1">
      <c r="B65" s="252" t="s">
        <v>45</v>
      </c>
      <c r="C65" s="253"/>
      <c r="D65" s="253"/>
      <c r="E65" s="253"/>
      <c r="F65" s="253"/>
      <c r="G65" s="253"/>
      <c r="H65" s="253"/>
      <c r="I65" s="253"/>
      <c r="J65" s="253"/>
      <c r="K65" s="253"/>
      <c r="L65" s="253"/>
      <c r="M65" s="253"/>
      <c r="N65" s="112"/>
    </row>
    <row r="66" spans="2:14" ht="16.5" customHeight="1">
      <c r="B66" s="192"/>
      <c r="C66" s="206"/>
      <c r="D66" s="206"/>
      <c r="E66" s="206"/>
      <c r="F66" s="206"/>
      <c r="G66" s="206"/>
      <c r="H66" s="206"/>
      <c r="I66" s="206"/>
      <c r="J66" s="206"/>
      <c r="K66" s="206"/>
      <c r="L66" s="206"/>
      <c r="M66" s="206"/>
      <c r="N66" s="112"/>
    </row>
    <row r="67" spans="2:14">
      <c r="B67" s="247" t="s">
        <v>46</v>
      </c>
      <c r="C67" s="248"/>
      <c r="D67" s="248"/>
      <c r="E67" s="248"/>
      <c r="F67" s="248"/>
      <c r="G67" s="248"/>
      <c r="H67" s="248"/>
      <c r="I67" s="248"/>
      <c r="J67" s="248"/>
      <c r="K67" s="248"/>
      <c r="L67" s="248"/>
      <c r="M67" s="248"/>
      <c r="N67" s="112"/>
    </row>
    <row r="68" spans="2:14" ht="32.25" customHeight="1">
      <c r="B68" s="192"/>
      <c r="C68" s="206"/>
      <c r="D68" s="206"/>
      <c r="E68" s="206"/>
      <c r="F68" s="206"/>
      <c r="G68" s="206"/>
      <c r="H68" s="206"/>
      <c r="I68" s="206"/>
      <c r="J68" s="206"/>
      <c r="K68" s="206"/>
      <c r="L68" s="206"/>
      <c r="M68" s="206"/>
      <c r="N68" s="112"/>
    </row>
    <row r="69" spans="2:14" ht="32.25" customHeight="1">
      <c r="B69" s="192"/>
      <c r="C69" s="206"/>
      <c r="D69" s="206"/>
      <c r="E69" s="206"/>
      <c r="F69" s="206"/>
      <c r="G69" s="206"/>
      <c r="H69" s="206"/>
      <c r="I69" s="206"/>
      <c r="J69" s="206"/>
      <c r="K69" s="206"/>
      <c r="L69" s="206"/>
      <c r="M69" s="206"/>
      <c r="N69" s="112"/>
    </row>
    <row r="70" spans="2:14" ht="32.25" customHeight="1">
      <c r="B70" s="192"/>
      <c r="C70" s="206"/>
      <c r="D70" s="206"/>
      <c r="E70" s="206"/>
      <c r="F70" s="206"/>
      <c r="G70" s="206"/>
      <c r="H70" s="206"/>
      <c r="I70" s="206"/>
      <c r="J70" s="206"/>
      <c r="K70" s="206"/>
      <c r="L70" s="206"/>
      <c r="M70" s="206"/>
      <c r="N70" s="112"/>
    </row>
    <row r="71" spans="2:14" ht="32.25" customHeight="1">
      <c r="B71" s="192"/>
      <c r="C71" s="206"/>
      <c r="D71" s="206"/>
      <c r="E71" s="206"/>
      <c r="F71" s="206"/>
      <c r="G71" s="206"/>
      <c r="H71" s="206"/>
      <c r="I71" s="206"/>
      <c r="J71" s="206"/>
      <c r="K71" s="206"/>
      <c r="L71" s="206"/>
      <c r="M71" s="206"/>
      <c r="N71" s="112"/>
    </row>
    <row r="72" spans="2:14" ht="32.25" customHeight="1">
      <c r="B72" s="192"/>
      <c r="C72" s="206"/>
      <c r="D72" s="206"/>
      <c r="E72" s="206"/>
      <c r="F72" s="206"/>
      <c r="G72" s="206"/>
      <c r="H72" s="206"/>
      <c r="I72" s="206"/>
      <c r="J72" s="206"/>
      <c r="K72" s="206"/>
      <c r="L72" s="206"/>
      <c r="M72" s="206"/>
      <c r="N72" s="112"/>
    </row>
    <row r="73" spans="2:14" ht="18">
      <c r="B73" s="254" t="s">
        <v>47</v>
      </c>
      <c r="C73" s="255"/>
      <c r="D73" s="255"/>
      <c r="E73" s="255"/>
      <c r="F73" s="255"/>
      <c r="G73" s="255"/>
      <c r="H73" s="255"/>
      <c r="I73" s="255"/>
      <c r="J73" s="255"/>
      <c r="K73" s="255"/>
      <c r="L73" s="255"/>
      <c r="M73" s="255"/>
      <c r="N73" s="112"/>
    </row>
    <row r="74" spans="2:14">
      <c r="B74" s="193"/>
      <c r="C74" s="205"/>
      <c r="D74" s="205"/>
      <c r="E74" s="205"/>
      <c r="F74" s="205"/>
      <c r="G74" s="205"/>
      <c r="H74" s="205"/>
      <c r="I74" s="205"/>
      <c r="J74" s="205"/>
      <c r="K74" s="205"/>
      <c r="L74" s="205"/>
      <c r="M74" s="205"/>
      <c r="N74" s="112"/>
    </row>
    <row r="75" spans="2:14">
      <c r="B75" s="247" t="s">
        <v>48</v>
      </c>
      <c r="C75" s="248"/>
      <c r="D75" s="248"/>
      <c r="E75" s="248"/>
      <c r="F75" s="248"/>
      <c r="G75" s="248"/>
      <c r="H75" s="248"/>
      <c r="I75" s="248"/>
      <c r="J75" s="248"/>
      <c r="K75" s="248"/>
      <c r="L75" s="248"/>
      <c r="M75" s="248"/>
      <c r="N75" s="256"/>
    </row>
    <row r="76" spans="2:14">
      <c r="B76" s="193" t="s">
        <v>49</v>
      </c>
      <c r="C76" s="205"/>
      <c r="D76" s="257" t="s">
        <v>50</v>
      </c>
      <c r="E76" s="257"/>
      <c r="F76" s="257"/>
      <c r="G76" s="257"/>
      <c r="H76" s="257"/>
      <c r="I76" s="257"/>
      <c r="J76" s="205"/>
      <c r="K76" s="205"/>
      <c r="L76" s="205"/>
      <c r="M76" s="205"/>
      <c r="N76" s="112"/>
    </row>
    <row r="77" spans="2:14" ht="27.75" customHeight="1">
      <c r="B77" s="252" t="s">
        <v>51</v>
      </c>
      <c r="C77" s="253"/>
      <c r="D77" s="253"/>
      <c r="E77" s="253"/>
      <c r="F77" s="253"/>
      <c r="G77" s="253"/>
      <c r="H77" s="253"/>
      <c r="I77" s="253"/>
      <c r="J77" s="253"/>
      <c r="K77" s="253"/>
      <c r="L77" s="253"/>
      <c r="M77" s="253"/>
      <c r="N77" s="112"/>
    </row>
    <row r="78" spans="2:14" ht="29.25" customHeight="1">
      <c r="B78" s="252" t="s">
        <v>52</v>
      </c>
      <c r="C78" s="253"/>
      <c r="D78" s="253"/>
      <c r="E78" s="253"/>
      <c r="F78" s="253"/>
      <c r="G78" s="253"/>
      <c r="H78" s="253"/>
      <c r="I78" s="253"/>
      <c r="J78" s="253"/>
      <c r="K78" s="253"/>
      <c r="L78" s="253"/>
      <c r="M78" s="253"/>
      <c r="N78" s="112"/>
    </row>
    <row r="79" spans="2:14">
      <c r="B79" s="193" t="s">
        <v>53</v>
      </c>
      <c r="C79" s="205"/>
      <c r="D79" s="205"/>
      <c r="E79" s="205"/>
      <c r="F79" s="205"/>
      <c r="G79" s="205"/>
      <c r="H79" s="205"/>
      <c r="I79" s="205"/>
      <c r="J79" s="205"/>
      <c r="K79" s="205"/>
      <c r="L79" s="205"/>
      <c r="M79" s="205"/>
      <c r="N79" s="112"/>
    </row>
    <row r="80" spans="2:14">
      <c r="B80" s="193"/>
      <c r="C80" s="205"/>
      <c r="D80" s="205"/>
      <c r="E80" s="205"/>
      <c r="F80" s="205"/>
      <c r="G80" s="205"/>
      <c r="H80" s="205"/>
      <c r="I80" s="205"/>
      <c r="J80" s="205"/>
      <c r="K80" s="205"/>
      <c r="L80" s="205"/>
      <c r="M80" s="205"/>
      <c r="N80" s="112"/>
    </row>
    <row r="81" spans="2:14">
      <c r="B81" s="247" t="s">
        <v>54</v>
      </c>
      <c r="C81" s="248"/>
      <c r="D81" s="248"/>
      <c r="E81" s="248"/>
      <c r="F81" s="248"/>
      <c r="G81" s="248"/>
      <c r="H81" s="248"/>
      <c r="I81" s="248"/>
      <c r="J81" s="248"/>
      <c r="K81" s="248"/>
      <c r="L81" s="248"/>
      <c r="M81" s="248"/>
      <c r="N81" s="256"/>
    </row>
    <row r="82" spans="2:14">
      <c r="B82" s="193" t="s">
        <v>55</v>
      </c>
      <c r="C82" s="205"/>
      <c r="D82" s="258" t="s">
        <v>56</v>
      </c>
      <c r="E82" s="258"/>
      <c r="F82" s="258"/>
      <c r="G82" s="258"/>
      <c r="H82" s="258"/>
      <c r="I82" s="205"/>
      <c r="J82" s="205"/>
      <c r="K82" s="205"/>
      <c r="L82" s="205"/>
      <c r="M82" s="205"/>
      <c r="N82" s="112"/>
    </row>
    <row r="83" spans="2:14" ht="58.5" customHeight="1">
      <c r="B83" s="252" t="s">
        <v>57</v>
      </c>
      <c r="C83" s="253"/>
      <c r="D83" s="253"/>
      <c r="E83" s="253"/>
      <c r="F83" s="253"/>
      <c r="G83" s="253"/>
      <c r="H83" s="253"/>
      <c r="I83" s="253"/>
      <c r="J83" s="253"/>
      <c r="K83" s="253"/>
      <c r="L83" s="253"/>
      <c r="M83" s="253"/>
      <c r="N83" s="112"/>
    </row>
    <row r="84" spans="2:14">
      <c r="B84" s="193" t="s">
        <v>58</v>
      </c>
      <c r="C84" s="205"/>
      <c r="D84" s="205"/>
      <c r="E84" s="205"/>
      <c r="F84" s="205"/>
      <c r="G84" s="205"/>
      <c r="H84" s="205"/>
      <c r="I84" s="205"/>
      <c r="J84" s="205"/>
      <c r="K84" s="205"/>
      <c r="L84" s="205"/>
      <c r="M84" s="205"/>
      <c r="N84" s="112"/>
    </row>
    <row r="85" spans="2:14">
      <c r="B85" s="193" t="s">
        <v>59</v>
      </c>
      <c r="C85" s="205"/>
      <c r="D85" s="205"/>
      <c r="E85" s="205"/>
      <c r="F85" s="205"/>
      <c r="G85" s="205"/>
      <c r="H85" s="205"/>
      <c r="I85" s="205"/>
      <c r="J85" s="205"/>
      <c r="K85" s="205"/>
      <c r="L85" s="205"/>
      <c r="M85" s="205"/>
      <c r="N85" s="112"/>
    </row>
    <row r="86" spans="2:14">
      <c r="B86" s="193"/>
      <c r="C86" s="205"/>
      <c r="D86" s="205"/>
      <c r="E86" s="205"/>
      <c r="F86" s="205"/>
      <c r="G86" s="205"/>
      <c r="H86" s="205"/>
      <c r="I86" s="205"/>
      <c r="J86" s="205"/>
      <c r="K86" s="205"/>
      <c r="L86" s="205"/>
      <c r="M86" s="205"/>
      <c r="N86" s="112"/>
    </row>
    <row r="87" spans="2:14" ht="31.5" customHeight="1">
      <c r="B87" s="247" t="s">
        <v>60</v>
      </c>
      <c r="C87" s="248"/>
      <c r="D87" s="248"/>
      <c r="E87" s="248"/>
      <c r="F87" s="248"/>
      <c r="G87" s="248"/>
      <c r="H87" s="248"/>
      <c r="I87" s="248"/>
      <c r="J87" s="248"/>
      <c r="K87" s="248"/>
      <c r="L87" s="248"/>
      <c r="M87" s="248"/>
      <c r="N87" s="112"/>
    </row>
    <row r="88" spans="2:14">
      <c r="B88" s="193" t="s">
        <v>49</v>
      </c>
      <c r="C88" s="205"/>
      <c r="D88" s="257" t="s">
        <v>61</v>
      </c>
      <c r="E88" s="257"/>
      <c r="F88" s="257"/>
      <c r="G88" s="257"/>
      <c r="H88" s="257"/>
      <c r="I88" s="205"/>
      <c r="J88" s="205"/>
      <c r="K88" s="205"/>
      <c r="L88" s="205"/>
      <c r="M88" s="205"/>
      <c r="N88" s="112"/>
    </row>
    <row r="89" spans="2:14">
      <c r="B89" s="193" t="s">
        <v>62</v>
      </c>
      <c r="C89" s="205"/>
      <c r="D89" s="205"/>
      <c r="E89" s="205"/>
      <c r="F89" s="205"/>
      <c r="G89" s="205"/>
      <c r="H89" s="205"/>
      <c r="I89" s="205"/>
      <c r="J89" s="205"/>
      <c r="K89" s="205"/>
      <c r="L89" s="205"/>
      <c r="M89" s="205"/>
      <c r="N89" s="112"/>
    </row>
    <row r="90" spans="2:14" ht="28.5" customHeight="1">
      <c r="B90" s="252" t="s">
        <v>63</v>
      </c>
      <c r="C90" s="253"/>
      <c r="D90" s="253"/>
      <c r="E90" s="253"/>
      <c r="F90" s="253"/>
      <c r="G90" s="253"/>
      <c r="H90" s="253"/>
      <c r="I90" s="253"/>
      <c r="J90" s="253"/>
      <c r="K90" s="253"/>
      <c r="L90" s="253"/>
      <c r="M90" s="253"/>
      <c r="N90" s="112"/>
    </row>
    <row r="91" spans="2:14" ht="30" customHeight="1">
      <c r="B91" s="252" t="s">
        <v>64</v>
      </c>
      <c r="C91" s="253"/>
      <c r="D91" s="253"/>
      <c r="E91" s="253"/>
      <c r="F91" s="253"/>
      <c r="G91" s="253"/>
      <c r="H91" s="253"/>
      <c r="I91" s="253"/>
      <c r="J91" s="253"/>
      <c r="K91" s="253"/>
      <c r="L91" s="253"/>
      <c r="M91" s="253"/>
      <c r="N91" s="112"/>
    </row>
    <row r="92" spans="2:14" ht="33.75" customHeight="1">
      <c r="B92" s="252" t="s">
        <v>65</v>
      </c>
      <c r="C92" s="253"/>
      <c r="D92" s="253"/>
      <c r="E92" s="253"/>
      <c r="F92" s="253"/>
      <c r="G92" s="253"/>
      <c r="H92" s="253"/>
      <c r="I92" s="253"/>
      <c r="J92" s="253"/>
      <c r="K92" s="253"/>
      <c r="L92" s="253"/>
      <c r="M92" s="253"/>
      <c r="N92" s="112"/>
    </row>
    <row r="93" spans="2:14">
      <c r="B93" s="193"/>
      <c r="C93" s="205"/>
      <c r="D93" s="205"/>
      <c r="E93" s="205"/>
      <c r="F93" s="205"/>
      <c r="G93" s="205"/>
      <c r="H93" s="205"/>
      <c r="I93" s="205"/>
      <c r="J93" s="205"/>
      <c r="K93" s="205"/>
      <c r="L93" s="205"/>
      <c r="M93" s="205"/>
      <c r="N93" s="112"/>
    </row>
    <row r="94" spans="2:14">
      <c r="B94" s="247" t="s">
        <v>66</v>
      </c>
      <c r="C94" s="248"/>
      <c r="D94" s="248"/>
      <c r="E94" s="248"/>
      <c r="F94" s="248"/>
      <c r="G94" s="248"/>
      <c r="H94" s="248"/>
      <c r="I94" s="248"/>
      <c r="J94" s="248"/>
      <c r="K94" s="248"/>
      <c r="L94" s="248"/>
      <c r="M94" s="248"/>
      <c r="N94" s="256"/>
    </row>
    <row r="95" spans="2:14">
      <c r="B95" s="193" t="s">
        <v>67</v>
      </c>
      <c r="C95" s="205"/>
      <c r="D95" s="257" t="s">
        <v>68</v>
      </c>
      <c r="E95" s="257"/>
      <c r="F95" s="257"/>
      <c r="G95" s="257"/>
      <c r="H95" s="257"/>
      <c r="I95" s="257"/>
      <c r="J95" s="257"/>
      <c r="K95" s="205"/>
      <c r="L95" s="205"/>
      <c r="M95" s="205"/>
      <c r="N95" s="112"/>
    </row>
    <row r="96" spans="2:14">
      <c r="B96" s="249" t="s">
        <v>69</v>
      </c>
      <c r="C96" s="250"/>
      <c r="D96" s="250"/>
      <c r="E96" s="250"/>
      <c r="F96" s="250"/>
      <c r="G96" s="250"/>
      <c r="H96" s="250"/>
      <c r="I96" s="250"/>
      <c r="J96" s="250"/>
      <c r="K96" s="250"/>
      <c r="L96" s="250"/>
      <c r="M96" s="250"/>
      <c r="N96" s="112"/>
    </row>
    <row r="97" spans="2:14" ht="18.75" customHeight="1">
      <c r="B97" s="252" t="s">
        <v>70</v>
      </c>
      <c r="C97" s="253"/>
      <c r="D97" s="253"/>
      <c r="E97" s="253"/>
      <c r="F97" s="253"/>
      <c r="G97" s="253"/>
      <c r="H97" s="253"/>
      <c r="I97" s="253"/>
      <c r="J97" s="253"/>
      <c r="K97" s="253"/>
      <c r="L97" s="253"/>
      <c r="M97" s="253"/>
      <c r="N97" s="112"/>
    </row>
    <row r="98" spans="2:14">
      <c r="B98" s="249" t="s">
        <v>71</v>
      </c>
      <c r="C98" s="250"/>
      <c r="D98" s="250"/>
      <c r="E98" s="250"/>
      <c r="F98" s="250"/>
      <c r="G98" s="250"/>
      <c r="H98" s="250"/>
      <c r="I98" s="250"/>
      <c r="J98" s="250"/>
      <c r="K98" s="250"/>
      <c r="L98" s="250"/>
      <c r="M98" s="250"/>
      <c r="N98" s="112"/>
    </row>
    <row r="99" spans="2:14" ht="15.75" thickBot="1">
      <c r="B99" s="114"/>
      <c r="C99" s="115"/>
      <c r="D99" s="115"/>
      <c r="E99" s="115"/>
      <c r="F99" s="115"/>
      <c r="G99" s="115"/>
      <c r="H99" s="115"/>
      <c r="I99" s="115"/>
      <c r="J99" s="115"/>
      <c r="K99" s="115"/>
      <c r="L99" s="115"/>
      <c r="M99" s="115"/>
      <c r="N99" s="112"/>
    </row>
    <row r="100" spans="2:14" ht="15.75" thickTop="1">
      <c r="B100" s="129"/>
      <c r="C100" s="207"/>
      <c r="D100" s="207"/>
      <c r="E100" s="207"/>
      <c r="F100" s="207"/>
      <c r="G100" s="207"/>
      <c r="H100" s="207"/>
      <c r="I100" s="207"/>
      <c r="J100" s="207"/>
      <c r="K100" s="207"/>
      <c r="L100" s="207"/>
      <c r="M100" s="207"/>
      <c r="N100" s="208"/>
    </row>
    <row r="101" spans="2:14">
      <c r="B101" s="207"/>
      <c r="C101" s="207"/>
      <c r="D101" s="207"/>
      <c r="E101" s="207"/>
      <c r="F101" s="207"/>
      <c r="G101" s="207"/>
      <c r="H101" s="207"/>
      <c r="I101" s="207"/>
      <c r="J101" s="207"/>
      <c r="K101" s="207"/>
      <c r="L101" s="207"/>
      <c r="M101" s="207"/>
    </row>
    <row r="102" spans="2:14">
      <c r="B102" s="207"/>
      <c r="C102" s="207"/>
      <c r="D102" s="207"/>
      <c r="E102" s="207"/>
      <c r="F102" s="207"/>
      <c r="G102" s="207"/>
      <c r="H102" s="207"/>
      <c r="I102" s="207"/>
      <c r="J102" s="207"/>
      <c r="K102" s="207"/>
      <c r="L102" s="207"/>
      <c r="M102" s="207"/>
    </row>
    <row r="103" spans="2:14">
      <c r="B103" s="207"/>
      <c r="C103" s="207"/>
      <c r="D103" s="207"/>
      <c r="E103" s="207"/>
      <c r="F103" s="207"/>
      <c r="G103" s="207"/>
      <c r="H103" s="207"/>
      <c r="I103" s="207"/>
      <c r="J103" s="207"/>
      <c r="K103" s="207"/>
      <c r="L103" s="207"/>
      <c r="M103" s="207"/>
    </row>
    <row r="104" spans="2:14">
      <c r="B104" s="207"/>
      <c r="C104" s="207"/>
      <c r="D104" s="207"/>
      <c r="E104" s="207"/>
      <c r="F104" s="207"/>
      <c r="G104" s="207"/>
      <c r="H104" s="207"/>
      <c r="I104" s="207"/>
      <c r="J104" s="207"/>
      <c r="K104" s="207"/>
      <c r="L104" s="207"/>
      <c r="M104" s="207"/>
    </row>
    <row r="105" spans="2:14">
      <c r="B105" s="207"/>
      <c r="C105" s="207"/>
      <c r="D105" s="207"/>
      <c r="E105" s="207"/>
      <c r="F105" s="207"/>
      <c r="G105" s="207"/>
      <c r="H105" s="207"/>
      <c r="I105" s="207"/>
      <c r="J105" s="207"/>
      <c r="K105" s="207"/>
      <c r="L105" s="207"/>
      <c r="M105" s="207"/>
    </row>
    <row r="106" spans="2:14">
      <c r="B106" s="207"/>
      <c r="C106" s="207"/>
      <c r="D106" s="207"/>
      <c r="E106" s="207"/>
      <c r="F106" s="207"/>
      <c r="G106" s="207"/>
      <c r="H106" s="207"/>
      <c r="I106" s="207"/>
      <c r="J106" s="207"/>
      <c r="K106" s="207"/>
      <c r="L106" s="207"/>
      <c r="M106" s="207"/>
    </row>
    <row r="107" spans="2:14">
      <c r="B107" s="207"/>
      <c r="C107" s="207"/>
      <c r="D107" s="207"/>
      <c r="E107" s="207"/>
      <c r="F107" s="207"/>
      <c r="G107" s="207"/>
      <c r="H107" s="207"/>
      <c r="I107" s="207"/>
      <c r="J107" s="207"/>
      <c r="K107" s="207"/>
      <c r="L107" s="207"/>
      <c r="M107" s="207"/>
    </row>
    <row r="108" spans="2:14">
      <c r="B108" s="207"/>
      <c r="C108" s="207"/>
      <c r="D108" s="207"/>
      <c r="E108" s="207"/>
      <c r="F108" s="207"/>
      <c r="G108" s="207"/>
      <c r="H108" s="207"/>
      <c r="I108" s="207"/>
      <c r="J108" s="207"/>
      <c r="K108" s="207"/>
      <c r="L108" s="207"/>
      <c r="M108" s="207"/>
    </row>
    <row r="109" spans="2:14">
      <c r="B109" s="207"/>
      <c r="C109" s="207"/>
      <c r="D109" s="207"/>
      <c r="E109" s="207"/>
      <c r="F109" s="207"/>
      <c r="G109" s="207"/>
      <c r="H109" s="207"/>
      <c r="I109" s="207"/>
      <c r="J109" s="207"/>
      <c r="K109" s="207"/>
      <c r="L109" s="207"/>
      <c r="M109" s="207"/>
    </row>
    <row r="110" spans="2:14">
      <c r="B110" s="207"/>
      <c r="C110" s="207"/>
      <c r="D110" s="207"/>
      <c r="E110" s="207"/>
      <c r="F110" s="207"/>
      <c r="G110" s="207"/>
      <c r="H110" s="207"/>
      <c r="I110" s="207"/>
      <c r="J110" s="207"/>
      <c r="K110" s="207"/>
      <c r="L110" s="207"/>
      <c r="M110" s="207"/>
    </row>
    <row r="111" spans="2:14">
      <c r="B111" s="207"/>
      <c r="C111" s="207"/>
      <c r="D111" s="207"/>
      <c r="E111" s="207"/>
      <c r="F111" s="207"/>
      <c r="G111" s="207"/>
      <c r="H111" s="207"/>
      <c r="I111" s="207"/>
      <c r="J111" s="207"/>
      <c r="K111" s="207"/>
      <c r="L111" s="207"/>
      <c r="M111" s="207"/>
    </row>
    <row r="112" spans="2:14">
      <c r="B112" s="207"/>
      <c r="C112" s="207"/>
      <c r="D112" s="207"/>
      <c r="E112" s="207"/>
      <c r="F112" s="207"/>
      <c r="G112" s="207"/>
      <c r="H112" s="207"/>
      <c r="I112" s="207"/>
      <c r="J112" s="207"/>
      <c r="K112" s="207"/>
      <c r="L112" s="207"/>
      <c r="M112" s="207"/>
    </row>
    <row r="113" spans="2:13">
      <c r="B113" s="207"/>
      <c r="C113" s="207"/>
      <c r="D113" s="207"/>
      <c r="E113" s="207"/>
      <c r="F113" s="207"/>
      <c r="G113" s="207"/>
      <c r="H113" s="207"/>
      <c r="I113" s="207"/>
      <c r="J113" s="207"/>
      <c r="K113" s="207"/>
      <c r="L113" s="207"/>
      <c r="M113" s="207"/>
    </row>
    <row r="114" spans="2:13">
      <c r="B114" s="207"/>
      <c r="C114" s="207"/>
      <c r="D114" s="207"/>
      <c r="E114" s="207"/>
      <c r="F114" s="207"/>
      <c r="G114" s="207"/>
      <c r="H114" s="207"/>
      <c r="I114" s="207"/>
      <c r="J114" s="207"/>
      <c r="K114" s="207"/>
      <c r="L114" s="207"/>
      <c r="M114" s="207"/>
    </row>
    <row r="115" spans="2:13">
      <c r="B115" s="207"/>
      <c r="C115" s="207"/>
      <c r="D115" s="207"/>
      <c r="E115" s="207"/>
      <c r="F115" s="207"/>
      <c r="G115" s="207"/>
      <c r="H115" s="207"/>
      <c r="I115" s="207"/>
      <c r="J115" s="207"/>
      <c r="K115" s="207"/>
      <c r="L115" s="207"/>
      <c r="M115" s="207"/>
    </row>
    <row r="116" spans="2:13">
      <c r="B116" s="207"/>
      <c r="C116" s="207"/>
      <c r="D116" s="207"/>
      <c r="E116" s="207"/>
      <c r="F116" s="207"/>
      <c r="G116" s="207"/>
      <c r="H116" s="207"/>
      <c r="I116" s="207"/>
      <c r="J116" s="207"/>
      <c r="K116" s="207"/>
      <c r="L116" s="207"/>
      <c r="M116" s="207"/>
    </row>
    <row r="117" spans="2:13">
      <c r="B117" s="207"/>
      <c r="C117" s="207"/>
      <c r="D117" s="207"/>
      <c r="E117" s="207"/>
      <c r="F117" s="207"/>
      <c r="G117" s="207"/>
      <c r="H117" s="207"/>
      <c r="I117" s="207"/>
      <c r="J117" s="207"/>
      <c r="K117" s="207"/>
      <c r="L117" s="207"/>
      <c r="M117" s="207"/>
    </row>
    <row r="118" spans="2:13">
      <c r="B118" s="207"/>
      <c r="C118" s="207"/>
      <c r="D118" s="207"/>
      <c r="E118" s="207"/>
      <c r="F118" s="207"/>
      <c r="G118" s="207"/>
      <c r="H118" s="207"/>
      <c r="I118" s="207"/>
      <c r="J118" s="207"/>
      <c r="K118" s="207"/>
      <c r="L118" s="207"/>
      <c r="M118" s="207"/>
    </row>
    <row r="119" spans="2:13">
      <c r="B119" s="207"/>
      <c r="C119" s="207"/>
      <c r="D119" s="207"/>
      <c r="E119" s="207"/>
      <c r="F119" s="207"/>
      <c r="G119" s="207"/>
      <c r="H119" s="207"/>
      <c r="I119" s="207"/>
      <c r="J119" s="207"/>
      <c r="K119" s="207"/>
      <c r="L119" s="207"/>
      <c r="M119" s="207"/>
    </row>
    <row r="120" spans="2:13">
      <c r="B120" s="207"/>
      <c r="C120" s="207"/>
      <c r="D120" s="207"/>
      <c r="E120" s="207"/>
      <c r="F120" s="207"/>
      <c r="G120" s="207"/>
      <c r="H120" s="207"/>
      <c r="I120" s="207"/>
      <c r="J120" s="207"/>
      <c r="K120" s="207"/>
      <c r="L120" s="207"/>
      <c r="M120" s="207"/>
    </row>
    <row r="121" spans="2:13">
      <c r="B121" s="207"/>
      <c r="C121" s="207"/>
      <c r="D121" s="207"/>
      <c r="E121" s="207"/>
      <c r="F121" s="207"/>
      <c r="G121" s="207"/>
      <c r="H121" s="207"/>
      <c r="I121" s="207"/>
      <c r="J121" s="207"/>
      <c r="K121" s="207"/>
      <c r="L121" s="207"/>
      <c r="M121" s="207"/>
    </row>
    <row r="122" spans="2:13">
      <c r="B122" s="207"/>
      <c r="C122" s="207"/>
      <c r="D122" s="207"/>
      <c r="E122" s="207"/>
      <c r="F122" s="207"/>
      <c r="G122" s="207"/>
      <c r="H122" s="207"/>
      <c r="I122" s="207"/>
      <c r="J122" s="207"/>
      <c r="K122" s="207"/>
      <c r="L122" s="207"/>
      <c r="M122" s="207"/>
    </row>
    <row r="123" spans="2:13">
      <c r="B123" s="207"/>
      <c r="C123" s="207"/>
      <c r="D123" s="207"/>
      <c r="E123" s="207"/>
      <c r="F123" s="207"/>
      <c r="G123" s="207"/>
      <c r="H123" s="207"/>
      <c r="I123" s="207"/>
      <c r="J123" s="207"/>
      <c r="K123" s="207"/>
      <c r="L123" s="207"/>
      <c r="M123" s="207"/>
    </row>
    <row r="124" spans="2:13">
      <c r="B124" s="207"/>
      <c r="C124" s="207"/>
      <c r="D124" s="207"/>
      <c r="E124" s="207"/>
      <c r="F124" s="207"/>
      <c r="G124" s="207"/>
      <c r="H124" s="207"/>
      <c r="I124" s="207"/>
      <c r="J124" s="207"/>
      <c r="K124" s="207"/>
      <c r="L124" s="207"/>
      <c r="M124" s="207"/>
    </row>
    <row r="125" spans="2:13">
      <c r="B125" s="207"/>
      <c r="C125" s="207"/>
      <c r="D125" s="207"/>
      <c r="E125" s="207"/>
      <c r="F125" s="207"/>
      <c r="G125" s="207"/>
      <c r="H125" s="207"/>
      <c r="I125" s="207"/>
      <c r="J125" s="207"/>
      <c r="K125" s="207"/>
      <c r="L125" s="207"/>
      <c r="M125" s="207"/>
    </row>
    <row r="126" spans="2:13">
      <c r="B126" s="207"/>
      <c r="C126" s="207"/>
      <c r="D126" s="207"/>
      <c r="E126" s="207"/>
      <c r="F126" s="207"/>
      <c r="G126" s="207"/>
      <c r="H126" s="207"/>
      <c r="I126" s="207"/>
      <c r="J126" s="207"/>
      <c r="K126" s="207"/>
      <c r="L126" s="207"/>
      <c r="M126" s="207"/>
    </row>
    <row r="127" spans="2:13">
      <c r="B127" s="207"/>
      <c r="C127" s="207"/>
      <c r="D127" s="207"/>
      <c r="E127" s="207"/>
      <c r="F127" s="207"/>
      <c r="G127" s="207"/>
      <c r="H127" s="207"/>
      <c r="I127" s="207"/>
      <c r="J127" s="207"/>
      <c r="K127" s="207"/>
      <c r="L127" s="207"/>
      <c r="M127" s="207"/>
    </row>
    <row r="128" spans="2:13">
      <c r="B128" s="207"/>
      <c r="C128" s="207"/>
      <c r="D128" s="207"/>
      <c r="E128" s="207"/>
      <c r="F128" s="207"/>
      <c r="G128" s="207"/>
      <c r="H128" s="207"/>
      <c r="I128" s="207"/>
      <c r="J128" s="207"/>
      <c r="K128" s="207"/>
      <c r="L128" s="207"/>
      <c r="M128" s="207"/>
    </row>
    <row r="129" spans="2:13">
      <c r="B129" s="207"/>
      <c r="C129" s="207"/>
      <c r="D129" s="207"/>
      <c r="E129" s="207"/>
      <c r="F129" s="207"/>
      <c r="G129" s="207"/>
      <c r="H129" s="207"/>
      <c r="I129" s="207"/>
      <c r="J129" s="207"/>
      <c r="K129" s="207"/>
      <c r="L129" s="207"/>
      <c r="M129" s="207"/>
    </row>
    <row r="130" spans="2:13">
      <c r="B130" s="207"/>
      <c r="C130" s="207"/>
      <c r="D130" s="207"/>
      <c r="E130" s="207"/>
      <c r="F130" s="207"/>
      <c r="G130" s="207"/>
      <c r="H130" s="207"/>
      <c r="I130" s="207"/>
      <c r="J130" s="207"/>
      <c r="K130" s="207"/>
      <c r="L130" s="207"/>
      <c r="M130" s="207"/>
    </row>
    <row r="131" spans="2:13">
      <c r="B131" s="207"/>
      <c r="C131" s="207"/>
      <c r="D131" s="207"/>
      <c r="E131" s="207"/>
      <c r="F131" s="207"/>
      <c r="G131" s="207"/>
      <c r="H131" s="207"/>
      <c r="I131" s="207"/>
      <c r="J131" s="207"/>
      <c r="K131" s="207"/>
      <c r="L131" s="207"/>
      <c r="M131" s="207"/>
    </row>
    <row r="132" spans="2:13">
      <c r="B132" s="207"/>
      <c r="C132" s="207"/>
      <c r="D132" s="207"/>
      <c r="E132" s="207"/>
      <c r="F132" s="207"/>
      <c r="G132" s="207"/>
      <c r="H132" s="207"/>
      <c r="I132" s="207"/>
      <c r="J132" s="207"/>
      <c r="K132" s="207"/>
      <c r="L132" s="207"/>
      <c r="M132" s="207"/>
    </row>
    <row r="133" spans="2:13">
      <c r="B133" s="207"/>
      <c r="C133" s="207"/>
      <c r="D133" s="207"/>
      <c r="E133" s="207"/>
      <c r="F133" s="207"/>
      <c r="G133" s="207"/>
      <c r="H133" s="207"/>
      <c r="I133" s="207"/>
      <c r="J133" s="207"/>
      <c r="K133" s="207"/>
      <c r="L133" s="207"/>
      <c r="M133" s="207"/>
    </row>
    <row r="134" spans="2:1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dimension ref="B2:M12"/>
  <sheetViews>
    <sheetView showRowColHeaders="0" zoomScaleNormal="100" workbookViewId="0">
      <selection activeCell="I25" sqref="I25"/>
    </sheetView>
  </sheetViews>
  <sheetFormatPr defaultColWidth="9.140625" defaultRowHeight="1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row r="3" spans="2:13" ht="15.75" customHeight="1" thickTop="1">
      <c r="B3" s="225" t="s">
        <v>72</v>
      </c>
      <c r="C3" s="226"/>
      <c r="D3" s="226"/>
      <c r="E3" s="226"/>
      <c r="F3" s="226"/>
      <c r="G3" s="226"/>
      <c r="H3" s="226"/>
      <c r="I3" s="226"/>
      <c r="J3" s="226"/>
      <c r="K3" s="226"/>
      <c r="L3" s="227"/>
    </row>
    <row r="4" spans="2:13" ht="15" customHeight="1">
      <c r="B4" s="228"/>
      <c r="C4" s="229"/>
      <c r="D4" s="229"/>
      <c r="E4" s="229"/>
      <c r="F4" s="229"/>
      <c r="G4" s="229"/>
      <c r="H4" s="229"/>
      <c r="I4" s="229"/>
      <c r="J4" s="229"/>
      <c r="K4" s="229"/>
      <c r="L4" s="230"/>
    </row>
    <row r="5" spans="2:13" ht="15" customHeight="1">
      <c r="B5" s="228"/>
      <c r="C5" s="229"/>
      <c r="D5" s="229"/>
      <c r="E5" s="229"/>
      <c r="F5" s="229"/>
      <c r="G5" s="229"/>
      <c r="H5" s="229"/>
      <c r="I5" s="229"/>
      <c r="J5" s="229"/>
      <c r="K5" s="229"/>
      <c r="L5" s="230"/>
    </row>
    <row r="6" spans="2:13" ht="21" customHeight="1">
      <c r="B6" s="122"/>
      <c r="C6" s="133"/>
      <c r="D6" s="133"/>
      <c r="E6" s="133"/>
      <c r="F6" s="133"/>
      <c r="G6" s="133"/>
      <c r="H6" s="133"/>
      <c r="I6" s="133"/>
      <c r="J6" s="133"/>
      <c r="K6" s="133"/>
      <c r="L6" s="112"/>
    </row>
    <row r="7" spans="2:13" ht="18" thickBot="1">
      <c r="B7" s="122"/>
      <c r="C7" s="65" t="s">
        <v>73</v>
      </c>
      <c r="D7" s="259">
        <v>45247</v>
      </c>
      <c r="E7" s="259"/>
      <c r="F7" s="259"/>
      <c r="G7" s="259"/>
      <c r="H7" s="259"/>
      <c r="I7" s="259"/>
      <c r="J7" s="259"/>
      <c r="K7" s="259"/>
      <c r="L7" s="135"/>
      <c r="M7" s="131"/>
    </row>
    <row r="8" spans="2:13" ht="35.25" customHeight="1" thickBot="1">
      <c r="B8" s="122"/>
      <c r="C8" s="50" t="s">
        <v>74</v>
      </c>
      <c r="D8" s="260" t="s">
        <v>341</v>
      </c>
      <c r="E8" s="261"/>
      <c r="F8" s="261"/>
      <c r="G8" s="261"/>
      <c r="H8" s="261"/>
      <c r="I8" s="261"/>
      <c r="J8" s="261"/>
      <c r="K8" s="261"/>
      <c r="L8" s="134"/>
    </row>
    <row r="9" spans="2:13" ht="39.75" customHeight="1" thickBot="1">
      <c r="B9" s="122"/>
      <c r="C9" s="138" t="s">
        <v>75</v>
      </c>
      <c r="D9" s="261" t="s">
        <v>340</v>
      </c>
      <c r="E9" s="261"/>
      <c r="F9" s="261"/>
      <c r="G9" s="261"/>
      <c r="H9" s="261"/>
      <c r="I9" s="261"/>
      <c r="J9" s="261"/>
      <c r="K9" s="261"/>
      <c r="L9" s="136"/>
    </row>
    <row r="10" spans="2:13" ht="97.5" customHeight="1">
      <c r="B10" s="122"/>
      <c r="C10" s="139" t="s">
        <v>76</v>
      </c>
      <c r="D10" s="262" t="s">
        <v>342</v>
      </c>
      <c r="E10" s="262"/>
      <c r="F10" s="262"/>
      <c r="G10" s="262"/>
      <c r="H10" s="262"/>
      <c r="I10" s="262"/>
      <c r="J10" s="262"/>
      <c r="K10" s="262"/>
      <c r="L10" s="136"/>
    </row>
    <row r="11" spans="2:13" ht="18.75" customHeight="1" thickBot="1">
      <c r="B11" s="137"/>
      <c r="C11" s="125"/>
      <c r="D11" s="125"/>
      <c r="E11" s="125"/>
      <c r="F11" s="125"/>
      <c r="G11" s="125"/>
      <c r="H11" s="125"/>
      <c r="I11" s="125"/>
      <c r="J11" s="125"/>
      <c r="K11" s="125"/>
      <c r="L11" s="126"/>
    </row>
    <row r="12" spans="2:13" ht="15.75" thickTop="1"/>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3:N38"/>
  <sheetViews>
    <sheetView showRowColHeaders="0" tabSelected="1" zoomScaleNormal="100" workbookViewId="0">
      <selection activeCell="D11" sqref="D11"/>
    </sheetView>
  </sheetViews>
  <sheetFormatPr defaultColWidth="9.140625" defaultRowHeight="1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c r="A3" s="149"/>
      <c r="B3" s="263" t="s">
        <v>77</v>
      </c>
      <c r="C3" s="264"/>
      <c r="D3" s="264"/>
      <c r="E3" s="264"/>
      <c r="F3" s="264"/>
      <c r="G3" s="264"/>
      <c r="H3" s="264"/>
      <c r="I3" s="264"/>
      <c r="J3" s="265"/>
    </row>
    <row r="4" spans="1:12">
      <c r="A4" s="149"/>
      <c r="B4" s="263"/>
      <c r="C4" s="264"/>
      <c r="D4" s="264"/>
      <c r="E4" s="264"/>
      <c r="F4" s="264"/>
      <c r="G4" s="264"/>
      <c r="H4" s="264"/>
      <c r="I4" s="264"/>
      <c r="J4" s="265"/>
    </row>
    <row r="5" spans="1:12">
      <c r="A5" s="149"/>
      <c r="B5" s="263"/>
      <c r="C5" s="264"/>
      <c r="D5" s="264"/>
      <c r="E5" s="264"/>
      <c r="F5" s="264"/>
      <c r="G5" s="264"/>
      <c r="H5" s="264"/>
      <c r="I5" s="264"/>
      <c r="J5" s="265"/>
    </row>
    <row r="6" spans="1:12" ht="17.25">
      <c r="A6" s="149"/>
      <c r="B6" s="1"/>
      <c r="C6" s="1"/>
      <c r="D6" s="1"/>
      <c r="E6" s="1"/>
      <c r="F6" s="1"/>
      <c r="G6" s="1"/>
      <c r="H6" s="1"/>
      <c r="I6" s="1"/>
      <c r="J6" s="112"/>
      <c r="L6" s="146"/>
    </row>
    <row r="7" spans="1:12" ht="18" customHeight="1">
      <c r="A7" s="149"/>
      <c r="B7" s="1"/>
      <c r="C7" s="268" t="s">
        <v>78</v>
      </c>
      <c r="D7" s="268"/>
      <c r="E7" s="1"/>
      <c r="F7" s="1"/>
      <c r="G7" s="4"/>
      <c r="H7" s="5"/>
      <c r="I7" s="5"/>
      <c r="J7" s="140"/>
      <c r="L7" s="147"/>
    </row>
    <row r="8" spans="1:12" ht="12" customHeight="1">
      <c r="A8" s="149"/>
      <c r="B8" s="1"/>
      <c r="C8" s="1"/>
      <c r="D8" s="1"/>
      <c r="E8" s="1"/>
      <c r="F8" s="1"/>
      <c r="G8" s="3"/>
      <c r="H8" s="3"/>
      <c r="I8" s="3"/>
      <c r="J8" s="141"/>
      <c r="L8" s="147"/>
    </row>
    <row r="9" spans="1:12" ht="22.5" customHeight="1" thickBot="1">
      <c r="A9" s="149"/>
      <c r="B9" s="1"/>
      <c r="C9" s="63" t="s">
        <v>79</v>
      </c>
      <c r="D9" s="101">
        <v>45292</v>
      </c>
      <c r="E9" s="1"/>
      <c r="F9" s="1"/>
      <c r="G9" s="1"/>
      <c r="H9" s="74"/>
      <c r="I9" s="3"/>
      <c r="J9" s="141"/>
      <c r="L9" s="147"/>
    </row>
    <row r="10" spans="1:12" ht="21" customHeight="1">
      <c r="A10" s="149"/>
      <c r="B10" s="1"/>
      <c r="C10" s="62" t="s">
        <v>80</v>
      </c>
      <c r="D10" s="102">
        <v>3.1</v>
      </c>
      <c r="E10" s="6"/>
      <c r="F10" s="6"/>
      <c r="G10" s="267"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c r="A11" s="149"/>
      <c r="B11" s="1"/>
      <c r="C11" s="62" t="s">
        <v>81</v>
      </c>
      <c r="D11" s="103">
        <v>120</v>
      </c>
      <c r="E11" s="7"/>
      <c r="F11" s="7"/>
      <c r="G11" s="267"/>
      <c r="H11" s="74"/>
      <c r="I11" s="7"/>
      <c r="J11" s="134"/>
      <c r="K11" s="147"/>
      <c r="L11" s="148"/>
    </row>
    <row r="12" spans="1:12" ht="36" customHeight="1">
      <c r="A12" s="149"/>
      <c r="B12" s="1"/>
      <c r="C12" s="62" t="s">
        <v>82</v>
      </c>
      <c r="D12" s="104">
        <v>2</v>
      </c>
      <c r="E12" s="8"/>
      <c r="F12" s="8"/>
      <c r="G12" s="267"/>
      <c r="H12" s="74"/>
      <c r="I12" s="8"/>
      <c r="J12" s="136"/>
      <c r="K12" s="148"/>
    </row>
    <row r="13" spans="1:12" ht="36" customHeight="1" thickBot="1">
      <c r="A13" s="149"/>
      <c r="B13" s="1"/>
      <c r="C13" s="62" t="s">
        <v>83</v>
      </c>
      <c r="D13" s="104" t="s">
        <v>84</v>
      </c>
      <c r="E13" s="8"/>
      <c r="F13" s="8"/>
      <c r="G13" s="267"/>
      <c r="H13" s="74"/>
      <c r="I13" s="8"/>
      <c r="J13" s="136"/>
      <c r="K13" s="148"/>
    </row>
    <row r="14" spans="1:12" ht="50.25" customHeight="1" thickBot="1">
      <c r="A14" s="149"/>
      <c r="B14" s="1"/>
      <c r="C14" s="64" t="s">
        <v>85</v>
      </c>
      <c r="D14" s="105" t="s">
        <v>162</v>
      </c>
      <c r="E14" s="8"/>
      <c r="F14" s="1"/>
      <c r="G14" s="267"/>
      <c r="H14" s="74"/>
      <c r="I14" s="8"/>
      <c r="J14" s="136"/>
      <c r="K14" s="148"/>
    </row>
    <row r="15" spans="1:12" ht="50.25" hidden="1" customHeight="1" thickBot="1">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c r="A17" s="149"/>
      <c r="B17" s="1"/>
      <c r="C17" s="1"/>
      <c r="D17" s="1"/>
      <c r="E17" s="1"/>
      <c r="F17" s="1"/>
      <c r="G17" s="1"/>
      <c r="H17" s="1"/>
      <c r="I17" s="1"/>
      <c r="J17" s="112"/>
    </row>
    <row r="18" spans="1:14" ht="18">
      <c r="A18" s="149"/>
      <c r="B18" s="1"/>
      <c r="C18" s="268" t="s">
        <v>89</v>
      </c>
      <c r="D18" s="268"/>
      <c r="E18" s="1"/>
      <c r="F18" s="1"/>
      <c r="G18" s="1"/>
      <c r="H18" s="1"/>
      <c r="I18" s="1"/>
      <c r="J18" s="112"/>
    </row>
    <row r="19" spans="1:14" hidden="1">
      <c r="A19" s="149"/>
      <c r="B19" s="1"/>
      <c r="C19" s="1"/>
      <c r="D19" s="1"/>
      <c r="E19" s="1"/>
      <c r="F19" s="1"/>
      <c r="G19" s="1"/>
      <c r="H19" s="1"/>
      <c r="I19" s="1"/>
      <c r="J19" s="142"/>
    </row>
    <row r="20" spans="1:14" ht="3.75" customHeight="1">
      <c r="A20" s="149"/>
      <c r="B20" s="1"/>
      <c r="C20" s="1"/>
      <c r="D20" s="1"/>
      <c r="E20" s="1"/>
      <c r="F20" s="1"/>
      <c r="G20" s="1"/>
      <c r="H20" s="1"/>
      <c r="I20" s="1"/>
      <c r="J20" s="142"/>
      <c r="N20" s="145" t="s">
        <v>90</v>
      </c>
    </row>
    <row r="21" spans="1:14" ht="17.25">
      <c r="A21" s="149"/>
      <c r="B21" s="1"/>
      <c r="C21" s="266" t="str">
        <f>IFERROR(IF(AND($D$9&lt;DATE(2025,1,1),OR((VLOOKUP($D$14,Lookups!$C$8:$G$87,2,FALSE))&gt;(VLOOKUP($D$14,Lookups!$C$8:$G$87,4,FALSE)),(VLOOKUP($D$14,Lookups!$C$8:$G$87,3,FALSE))&gt;(VLOOKUP($D$14,Lookups!$C$8:$G$87,5,FALSE)))),"Post-2025 Stage 1 Nutrient Loading","Stage 1 Nutrient Loading"),"")</f>
        <v>Stage 1 Nutrient Loading</v>
      </c>
      <c r="D21" s="266"/>
      <c r="E21" s="1"/>
      <c r="F21" s="1"/>
      <c r="G21" s="266" t="str">
        <f>IFERROR(IF(AND($D$9&lt;DATE(2025,1,1),OR((VLOOKUP($D$14,Lookups!$C$8:$G$87,2,FALSE))&gt;(VLOOKUP($D$14,Lookups!$C$8:$G$87,4,FALSE)),(VLOOKUP($D$14,Lookups!$C$8:$G$87,3,FALSE))&gt;(VLOOKUP($D$14,Lookups!$C$8:$G$87,5,FALSE)))),"Pre-2025 Stage 1 Nutrient Loading",""),"")</f>
        <v/>
      </c>
      <c r="H21" s="266"/>
      <c r="I21" s="1"/>
      <c r="J21" s="112"/>
    </row>
    <row r="22" spans="1:14" hidden="1">
      <c r="A22" s="149"/>
      <c r="B22" s="1"/>
      <c r="C22" s="1"/>
      <c r="D22" s="1"/>
      <c r="E22" s="1"/>
      <c r="F22" s="1"/>
      <c r="G22" s="1"/>
      <c r="H22" s="1"/>
      <c r="I22" s="1"/>
      <c r="J22" s="142"/>
    </row>
    <row r="23" spans="1:14" ht="17.25" thickBot="1">
      <c r="A23" s="149"/>
      <c r="B23" s="1"/>
      <c r="C23" s="52" t="s">
        <v>91</v>
      </c>
      <c r="D23" s="53">
        <f>IF(ISBLANK(D12),"",D10*D12)</f>
        <v>6.2</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c r="A24" s="149"/>
      <c r="B24" s="1"/>
      <c r="C24" s="26" t="s">
        <v>93</v>
      </c>
      <c r="D24" s="51">
        <f>IFERROR(D23*D11,"")</f>
        <v>744</v>
      </c>
      <c r="E24" s="27" t="s">
        <v>94</v>
      </c>
      <c r="F24" s="1"/>
      <c r="G24" s="211"/>
      <c r="H24" s="211"/>
      <c r="I24" s="211"/>
      <c r="J24" s="112"/>
    </row>
    <row r="25" spans="1:14" hidden="1">
      <c r="A25" s="149"/>
      <c r="B25" s="1"/>
      <c r="C25" s="1"/>
      <c r="D25" s="1"/>
      <c r="E25" s="78"/>
      <c r="F25" s="1"/>
      <c r="G25" s="1"/>
      <c r="H25" s="1"/>
      <c r="I25" s="78"/>
      <c r="J25" s="112"/>
    </row>
    <row r="26" spans="1:14" hidden="1">
      <c r="A26" s="149"/>
      <c r="B26" s="1"/>
      <c r="C26" s="1"/>
      <c r="D26" s="1"/>
      <c r="E26" s="78"/>
      <c r="F26" s="1"/>
      <c r="G26" s="81"/>
      <c r="H26" s="81"/>
      <c r="I26" s="82"/>
      <c r="J26" s="144"/>
    </row>
    <row r="27" spans="1:14" ht="15.75" hidden="1" thickBot="1">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5155.92</v>
      </c>
      <c r="E27" s="27" t="s">
        <v>96</v>
      </c>
      <c r="F27" s="1"/>
      <c r="G27" s="83"/>
      <c r="H27" s="81"/>
      <c r="I27" s="81"/>
      <c r="J27" s="144"/>
    </row>
    <row r="28" spans="1:14" ht="15.75" hidden="1" thickBot="1">
      <c r="A28" s="149"/>
      <c r="B28" s="1"/>
      <c r="C28" s="26" t="s">
        <v>97</v>
      </c>
      <c r="D28" s="51">
        <f>IFERROR($D$27/1000000,"")</f>
        <v>5.1559200000000005E-3</v>
      </c>
      <c r="E28" s="27" t="s">
        <v>98</v>
      </c>
      <c r="F28" s="1"/>
      <c r="G28" s="83"/>
      <c r="H28" s="87"/>
      <c r="I28" s="84"/>
      <c r="J28" s="144"/>
    </row>
    <row r="29" spans="1:14" ht="15.75" hidden="1" thickBot="1">
      <c r="A29" s="149"/>
      <c r="B29" s="1"/>
      <c r="C29" s="54" t="s">
        <v>99</v>
      </c>
      <c r="D29" s="56">
        <f>IFERROR($D$28*365.25,"")</f>
        <v>1.8831997800000002</v>
      </c>
      <c r="E29" s="27" t="s">
        <v>100</v>
      </c>
      <c r="F29" s="1"/>
      <c r="G29" s="83"/>
      <c r="H29" s="88"/>
      <c r="I29" s="84"/>
      <c r="J29" s="144"/>
    </row>
    <row r="30" spans="1:14" hidden="1">
      <c r="A30" s="149"/>
      <c r="B30" s="1"/>
      <c r="C30" s="55" t="s">
        <v>101</v>
      </c>
      <c r="D30" s="57">
        <f>D29</f>
        <v>1.8831997800000002</v>
      </c>
      <c r="E30" s="79" t="s">
        <v>100</v>
      </c>
      <c r="F30" s="1"/>
      <c r="G30" s="85"/>
      <c r="H30" s="89"/>
      <c r="I30" s="86"/>
      <c r="J30" s="144"/>
    </row>
    <row r="31" spans="1:14" hidden="1">
      <c r="A31" s="149"/>
      <c r="B31" s="1"/>
      <c r="C31" s="1"/>
      <c r="D31" s="1"/>
      <c r="E31" s="78"/>
      <c r="F31" s="1"/>
      <c r="G31" s="81"/>
      <c r="H31" s="81"/>
      <c r="I31" s="82"/>
      <c r="J31" s="144"/>
    </row>
    <row r="32" spans="1:14" hidden="1">
      <c r="A32" s="149"/>
      <c r="B32" s="1"/>
      <c r="C32" s="1"/>
      <c r="D32" s="1"/>
      <c r="E32" s="78"/>
      <c r="F32" s="1"/>
      <c r="G32" s="81"/>
      <c r="H32" s="81"/>
      <c r="I32" s="82"/>
      <c r="J32" s="144"/>
    </row>
    <row r="33" spans="1:10" ht="15.75" hidden="1" thickBot="1">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6495.12</v>
      </c>
      <c r="E33" s="27" t="s">
        <v>103</v>
      </c>
      <c r="F33" s="1"/>
      <c r="G33" s="83"/>
      <c r="H33" s="87"/>
      <c r="I33" s="84"/>
      <c r="J33" s="144"/>
    </row>
    <row r="34" spans="1:10" ht="15.75" hidden="1" thickBot="1">
      <c r="A34" s="149"/>
      <c r="B34" s="1"/>
      <c r="C34" s="58" t="s">
        <v>104</v>
      </c>
      <c r="D34" s="59">
        <f>IFERROR($D$33/1000000,"")</f>
        <v>6.4951200000000001E-3</v>
      </c>
      <c r="E34" s="27" t="s">
        <v>105</v>
      </c>
      <c r="F34" s="1"/>
      <c r="G34" s="83"/>
      <c r="H34" s="87"/>
      <c r="I34" s="84"/>
      <c r="J34" s="144"/>
    </row>
    <row r="35" spans="1:10" ht="15.75" hidden="1" thickBot="1">
      <c r="A35" s="149"/>
      <c r="B35" s="1"/>
      <c r="C35" s="58" t="s">
        <v>106</v>
      </c>
      <c r="D35" s="60">
        <f>IFERROR($D$34*365.25,"")</f>
        <v>2.3723425800000002</v>
      </c>
      <c r="E35" s="27" t="s">
        <v>107</v>
      </c>
      <c r="F35" s="1"/>
      <c r="G35" s="83"/>
      <c r="H35" s="88"/>
      <c r="I35" s="84"/>
      <c r="J35" s="144"/>
    </row>
    <row r="36" spans="1:10">
      <c r="A36" s="149"/>
      <c r="B36" s="1"/>
      <c r="C36" s="55" t="s">
        <v>108</v>
      </c>
      <c r="D36" s="57">
        <f>D35</f>
        <v>2.3723425800000002</v>
      </c>
      <c r="E36" s="79" t="s">
        <v>107</v>
      </c>
      <c r="F36" s="1"/>
      <c r="G36" s="85"/>
      <c r="H36" s="89"/>
      <c r="I36" s="86"/>
      <c r="J36" s="144"/>
    </row>
    <row r="37" spans="1:10" ht="15.75" thickBot="1">
      <c r="A37" s="149"/>
      <c r="B37" s="137"/>
      <c r="C37" s="125"/>
      <c r="D37" s="125"/>
      <c r="E37" s="125"/>
      <c r="F37" s="125"/>
      <c r="G37" s="125"/>
      <c r="H37" s="125"/>
      <c r="I37" s="125"/>
      <c r="J37" s="126"/>
    </row>
    <row r="38" spans="1:10" ht="15.75" thickTop="1"/>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xmlns:xr="http://schemas.microsoft.com/office/spreadsheetml/2014/revision">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'[1]Stage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dimension ref="A3:K34"/>
  <sheetViews>
    <sheetView showRowColHeaders="0" zoomScaleNormal="100" workbookViewId="0">
      <selection activeCell="E10" sqref="E10"/>
    </sheetView>
  </sheetViews>
  <sheetFormatPr defaultColWidth="9.140625" defaultRowHeight="1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c r="A3" s="128"/>
      <c r="B3" s="263" t="s">
        <v>109</v>
      </c>
      <c r="C3" s="264"/>
      <c r="D3" s="264"/>
      <c r="E3" s="264"/>
      <c r="F3" s="264"/>
      <c r="G3" s="264"/>
      <c r="H3" s="265"/>
    </row>
    <row r="4" spans="1:11" ht="15" customHeight="1">
      <c r="A4" s="128"/>
      <c r="B4" s="263"/>
      <c r="C4" s="264"/>
      <c r="D4" s="264"/>
      <c r="E4" s="264"/>
      <c r="F4" s="264"/>
      <c r="G4" s="264"/>
      <c r="H4" s="265"/>
    </row>
    <row r="5" spans="1:11" ht="15" customHeight="1">
      <c r="A5" s="128"/>
      <c r="B5" s="263"/>
      <c r="C5" s="264"/>
      <c r="D5" s="264"/>
      <c r="E5" s="264"/>
      <c r="F5" s="264"/>
      <c r="G5" s="264"/>
      <c r="H5" s="265"/>
    </row>
    <row r="6" spans="1:11" ht="17.25">
      <c r="A6" s="128"/>
      <c r="B6" s="1"/>
      <c r="C6" s="1"/>
      <c r="D6" s="1"/>
      <c r="E6" s="1"/>
      <c r="F6" s="1"/>
      <c r="G6" s="1"/>
      <c r="H6" s="135"/>
    </row>
    <row r="7" spans="1:11" ht="18" customHeight="1">
      <c r="A7" s="128"/>
      <c r="B7" s="1"/>
      <c r="C7" s="272" t="s">
        <v>78</v>
      </c>
      <c r="D7" s="272"/>
      <c r="E7" s="272"/>
      <c r="F7" s="272"/>
      <c r="G7" s="216"/>
      <c r="H7" s="134"/>
    </row>
    <row r="8" spans="1:11" ht="12" customHeight="1">
      <c r="A8" s="128"/>
      <c r="B8" s="1"/>
      <c r="C8" s="1"/>
      <c r="D8" s="1"/>
      <c r="E8" s="1"/>
      <c r="F8" s="1"/>
      <c r="G8" s="1"/>
      <c r="H8" s="134"/>
    </row>
    <row r="9" spans="1:11" ht="17.25">
      <c r="A9" s="128"/>
      <c r="B9" s="1"/>
      <c r="C9" s="270" t="s">
        <v>110</v>
      </c>
      <c r="D9" s="270"/>
      <c r="E9" s="209" t="s">
        <v>268</v>
      </c>
      <c r="F9" s="1"/>
      <c r="G9" s="1"/>
      <c r="H9" s="134"/>
    </row>
    <row r="10" spans="1:11" ht="17.25">
      <c r="A10" s="128"/>
      <c r="B10" s="1"/>
      <c r="C10" s="271" t="s">
        <v>112</v>
      </c>
      <c r="D10" s="271"/>
      <c r="E10" s="96"/>
      <c r="F10" s="1"/>
      <c r="G10" s="1"/>
      <c r="H10" s="136"/>
    </row>
    <row r="11" spans="1:11" ht="18" thickBot="1">
      <c r="A11" s="128"/>
      <c r="B11" s="1"/>
      <c r="C11" s="271" t="s">
        <v>114</v>
      </c>
      <c r="D11" s="271"/>
      <c r="E11" s="97"/>
      <c r="F11" s="1"/>
      <c r="G11" s="1"/>
      <c r="H11" s="136"/>
    </row>
    <row r="12" spans="1:11">
      <c r="A12" s="128"/>
      <c r="B12" s="1"/>
      <c r="C12" s="269" t="s">
        <v>116</v>
      </c>
      <c r="D12" s="269"/>
      <c r="E12" s="98" t="s">
        <v>117</v>
      </c>
      <c r="F12" s="1"/>
      <c r="G12" s="1"/>
      <c r="H12" s="112"/>
    </row>
    <row r="13" spans="1:11">
      <c r="A13" s="128"/>
      <c r="B13" s="1"/>
      <c r="C13" s="1"/>
      <c r="D13" s="1"/>
      <c r="E13" s="1"/>
      <c r="F13" s="1"/>
      <c r="G13" s="1"/>
      <c r="H13" s="112"/>
    </row>
    <row r="14" spans="1:11" ht="63" customHeight="1" thickBot="1">
      <c r="A14" s="128"/>
      <c r="B14" s="1"/>
      <c r="C14" s="67" t="s">
        <v>118</v>
      </c>
      <c r="D14" s="68" t="s">
        <v>119</v>
      </c>
      <c r="E14" s="69" t="s">
        <v>120</v>
      </c>
      <c r="F14" s="1"/>
      <c r="G14" s="1"/>
      <c r="H14" s="112"/>
    </row>
    <row r="15" spans="1:11">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c r="A32" s="128"/>
      <c r="B32" s="1"/>
      <c r="C32" s="70" t="s">
        <v>122</v>
      </c>
      <c r="D32" s="93">
        <f>SUM(D15:D31)</f>
        <v>0</v>
      </c>
      <c r="E32" s="213">
        <f>SUM(E15:E31)</f>
        <v>0</v>
      </c>
      <c r="F32" s="1"/>
      <c r="G32" s="1"/>
      <c r="H32" s="112"/>
    </row>
    <row r="33" spans="1:8" ht="15.75" thickBot="1">
      <c r="A33" s="128"/>
      <c r="B33" s="137"/>
      <c r="C33" s="125"/>
      <c r="D33" s="125"/>
      <c r="E33" s="125"/>
      <c r="F33" s="125"/>
      <c r="G33" s="125"/>
      <c r="H33" s="126"/>
    </row>
    <row r="34" spans="1:8" ht="15.75" thickTop="1"/>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xmlns:xr="http://schemas.microsoft.com/office/spreadsheetml/2014/revision">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dimension ref="A3:I29"/>
  <sheetViews>
    <sheetView showRowColHeaders="0" zoomScaleNormal="100" workbookViewId="0">
      <selection activeCell="C10" sqref="C10:D10"/>
    </sheetView>
  </sheetViews>
  <sheetFormatPr defaultColWidth="9.140625" defaultRowHeight="1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c r="A3" s="128"/>
      <c r="B3" s="263" t="s">
        <v>123</v>
      </c>
      <c r="C3" s="264"/>
      <c r="D3" s="264"/>
      <c r="E3" s="264"/>
      <c r="F3" s="264"/>
      <c r="G3" s="265"/>
    </row>
    <row r="4" spans="1:9">
      <c r="A4" s="128"/>
      <c r="B4" s="263"/>
      <c r="C4" s="264"/>
      <c r="D4" s="264"/>
      <c r="E4" s="264"/>
      <c r="F4" s="264"/>
      <c r="G4" s="265"/>
    </row>
    <row r="5" spans="1:9">
      <c r="A5" s="128"/>
      <c r="B5" s="263"/>
      <c r="C5" s="264"/>
      <c r="D5" s="264"/>
      <c r="E5" s="264"/>
      <c r="F5" s="264"/>
      <c r="G5" s="265"/>
    </row>
    <row r="6" spans="1:9" ht="17.25">
      <c r="A6" s="128"/>
      <c r="B6" s="1"/>
      <c r="C6" s="1"/>
      <c r="D6" s="1"/>
      <c r="E6" s="1"/>
      <c r="F6" s="1"/>
      <c r="G6" s="135"/>
    </row>
    <row r="7" spans="1:9" ht="18" customHeight="1">
      <c r="A7" s="128"/>
      <c r="B7" s="1"/>
      <c r="C7" s="268" t="s">
        <v>78</v>
      </c>
      <c r="D7" s="268"/>
      <c r="E7" s="268"/>
      <c r="F7" s="268"/>
      <c r="G7" s="134"/>
    </row>
    <row r="8" spans="1:9">
      <c r="A8" s="128"/>
      <c r="B8" s="1"/>
      <c r="C8" s="1"/>
      <c r="D8" s="1"/>
      <c r="E8" s="1"/>
      <c r="F8" s="1"/>
      <c r="G8" s="112"/>
    </row>
    <row r="9" spans="1:9" ht="68.25" customHeight="1" thickBot="1">
      <c r="A9" s="128"/>
      <c r="B9" s="1"/>
      <c r="C9" s="71" t="s">
        <v>124</v>
      </c>
      <c r="D9" s="71" t="s">
        <v>119</v>
      </c>
      <c r="E9" s="69" t="s">
        <v>125</v>
      </c>
      <c r="F9" s="1"/>
      <c r="G9" s="112"/>
    </row>
    <row r="10" spans="1:9">
      <c r="A10" s="128"/>
      <c r="B10" s="1"/>
      <c r="C10" s="99"/>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
      </c>
      <c r="F10" s="1"/>
      <c r="G10" s="112"/>
    </row>
    <row r="11" spans="1:9">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c r="A27" s="128"/>
      <c r="B27" s="1"/>
      <c r="C27" s="66" t="s">
        <v>122</v>
      </c>
      <c r="D27" s="120">
        <f>SUM(D10:D26)</f>
        <v>0</v>
      </c>
      <c r="E27" s="94">
        <f>SUM(E10:E26)</f>
        <v>0</v>
      </c>
      <c r="F27" s="1"/>
      <c r="G27" s="112"/>
    </row>
    <row r="28" spans="1:7" ht="15.75" thickBot="1">
      <c r="A28" s="128"/>
      <c r="B28" s="137"/>
      <c r="C28" s="125"/>
      <c r="D28" s="125"/>
      <c r="E28" s="125"/>
      <c r="F28" s="125"/>
      <c r="G28" s="126"/>
    </row>
    <row r="29" spans="1:7" ht="15.75" thickTop="1"/>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dataValidations>
  <pageMargins left="0.7" right="0.7" top="0.75" bottom="0.75" header="0.3" footer="0.3"/>
  <extLst xmlns:xr="http://schemas.microsoft.com/office/spreadsheetml/2014/revision">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dimension ref="B2:L28"/>
  <sheetViews>
    <sheetView showRowColHeaders="0" zoomScaleNormal="100" workbookViewId="0">
      <selection activeCell="D12" sqref="D12"/>
    </sheetView>
  </sheetViews>
  <sheetFormatPr defaultColWidth="9.140625" defaultRowHeight="1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row r="3" spans="2:12" ht="15.75" thickTop="1">
      <c r="B3" s="273" t="s">
        <v>127</v>
      </c>
      <c r="C3" s="274"/>
      <c r="D3" s="274"/>
      <c r="E3" s="274"/>
      <c r="F3" s="274"/>
      <c r="G3" s="274"/>
      <c r="H3" s="275"/>
    </row>
    <row r="4" spans="2:12">
      <c r="B4" s="263"/>
      <c r="C4" s="264"/>
      <c r="D4" s="264"/>
      <c r="E4" s="264"/>
      <c r="F4" s="264"/>
      <c r="G4" s="264"/>
      <c r="H4" s="265"/>
    </row>
    <row r="5" spans="2:12">
      <c r="B5" s="263"/>
      <c r="C5" s="264"/>
      <c r="D5" s="264"/>
      <c r="E5" s="264"/>
      <c r="F5" s="264"/>
      <c r="G5" s="264"/>
      <c r="H5" s="265"/>
    </row>
    <row r="6" spans="2:12" ht="17.25">
      <c r="B6" s="122"/>
      <c r="C6" s="1"/>
      <c r="D6" s="1"/>
      <c r="E6" s="1"/>
      <c r="F6" s="1"/>
      <c r="G6" s="1"/>
      <c r="H6" s="112"/>
      <c r="L6" s="130"/>
    </row>
    <row r="7" spans="2:12" ht="18">
      <c r="B7" s="122"/>
      <c r="C7" s="272" t="s">
        <v>128</v>
      </c>
      <c r="D7" s="272"/>
      <c r="E7" s="1"/>
      <c r="F7" s="1"/>
      <c r="G7" s="1"/>
      <c r="H7" s="112"/>
      <c r="L7" s="130"/>
    </row>
    <row r="8" spans="2:12" ht="18" hidden="1" customHeight="1">
      <c r="B8" s="122"/>
      <c r="C8" s="1"/>
      <c r="D8" s="1"/>
      <c r="E8" s="1"/>
      <c r="F8" s="1"/>
      <c r="G8" s="1"/>
      <c r="H8" s="153"/>
      <c r="I8" s="156"/>
      <c r="J8" s="157"/>
      <c r="L8" s="132"/>
    </row>
    <row r="9" spans="2:12" ht="12" hidden="1" customHeight="1">
      <c r="B9" s="122"/>
      <c r="C9" s="1"/>
      <c r="D9" s="1"/>
      <c r="E9" s="1"/>
      <c r="F9" s="1"/>
      <c r="G9" s="1"/>
      <c r="H9" s="154"/>
      <c r="I9" s="158"/>
      <c r="J9" s="159"/>
      <c r="L9" s="132"/>
    </row>
    <row r="10" spans="2:12" hidden="1">
      <c r="B10" s="122"/>
      <c r="C10" s="21"/>
      <c r="D10" s="155"/>
      <c r="E10" s="21"/>
      <c r="F10" s="1"/>
      <c r="G10" s="1"/>
      <c r="H10" s="112"/>
    </row>
    <row r="11" spans="2:12" ht="15.75" hidden="1" thickBot="1">
      <c r="B11" s="122"/>
      <c r="C11" s="63" t="s">
        <v>129</v>
      </c>
      <c r="D11" s="90">
        <f>'Stage 1'!D35</f>
        <v>2.3723425800000002</v>
      </c>
      <c r="E11" s="21"/>
      <c r="F11" s="1"/>
      <c r="G11" s="1"/>
      <c r="H11" s="112"/>
    </row>
    <row r="12" spans="2:12" ht="15.75" hidden="1" thickBot="1">
      <c r="B12" s="122"/>
      <c r="C12" s="64" t="s">
        <v>130</v>
      </c>
      <c r="D12" s="92">
        <f>'Stage 3'!E27-'Stage 2'!E32</f>
        <v>0</v>
      </c>
      <c r="E12" s="21"/>
      <c r="F12" s="1"/>
      <c r="G12" s="1"/>
      <c r="H12" s="112"/>
    </row>
    <row r="13" spans="2:12" ht="15.75" hidden="1" thickBot="1">
      <c r="B13" s="122"/>
      <c r="C13" s="62" t="s">
        <v>131</v>
      </c>
      <c r="D13" s="80">
        <f>D11+D12</f>
        <v>2.3723425800000002</v>
      </c>
      <c r="E13" s="18"/>
      <c r="F13" s="1"/>
      <c r="G13" s="1"/>
      <c r="H13" s="112"/>
    </row>
    <row r="14" spans="2:12" hidden="1">
      <c r="B14" s="122"/>
      <c r="C14" s="15" t="s">
        <v>132</v>
      </c>
      <c r="D14" s="91">
        <f>D13*1.2</f>
        <v>2.8468110960000002</v>
      </c>
      <c r="E14" s="18"/>
      <c r="F14" s="1"/>
      <c r="G14" s="1"/>
      <c r="H14" s="112"/>
    </row>
    <row r="15" spans="2:12" ht="11.25" customHeight="1">
      <c r="B15" s="122"/>
      <c r="C15" s="9"/>
      <c r="D15" s="11"/>
      <c r="E15" s="12"/>
      <c r="F15" s="1"/>
      <c r="G15" s="1"/>
      <c r="H15" s="112"/>
    </row>
    <row r="16" spans="2:12" ht="24.75" customHeight="1">
      <c r="B16" s="122"/>
      <c r="C16" s="276" t="str">
        <f>IFERROR(IF(AND('Stage 1'!$D$9&lt;DATE(2025,1,1),OR((VLOOKUP('Stage 1'!$D$14,Lookups!$C$8:$G$87,2,FALSE))&gt;(VLOOKUP('Stage 1'!$D$14,Lookups!$C$8:$G$87,4,FALSE)),(VLOOKUP('Stage 1'!$D$14,Lookups!$C$8:$G$87,3,FALSE))&gt;(VLOOKUP('Stage 1'!$D$14,Lookups!$C$8:$G$87,5,FALSE)))),"Post-2025 Annual Nutrient Budget","Annual Nutrient Budget"),"")</f>
        <v>Annual Nutrient Budget</v>
      </c>
      <c r="D16" s="276"/>
      <c r="E16" s="12"/>
      <c r="F16" s="276" t="str">
        <f>IFERROR(IF(AND('Stage 1'!$D$9&lt;DATE(2025,1,1),OR((VLOOKUP('Stage 1'!$D$14,Lookups!$C$8:$G$87,2,FALSE))&gt;(VLOOKUP('Stage 1'!$D$14,Lookups!$C$8:$G$87,4,FALSE)),(VLOOKUP('Stage 1'!$D$14,Lookups!$C$8:$G$87,3,FALSE))&gt;(VLOOKUP('Stage 1'!$D$14,Lookups!$C$8:$G$87,5,FALSE)))),"Pre-2025 Annual Nutrient Budget",""),"")</f>
        <v/>
      </c>
      <c r="G16" s="276"/>
      <c r="H16" s="112"/>
    </row>
    <row r="17" spans="2:8" ht="15" hidden="1" customHeight="1">
      <c r="B17" s="122"/>
      <c r="C17" s="277" t="s">
        <v>133</v>
      </c>
      <c r="D17" s="279" t="e">
        <f>IF(ROUND(#REF!,2)&lt;0,0&amp;" kg TP/year",ROUND(#REF!,2)&amp;" kg TP/year")</f>
        <v>#REF!</v>
      </c>
      <c r="E17" s="1"/>
      <c r="F17" s="277" t="str">
        <f>IFERROR(IF(AND('Stage 1'!$D$9&lt;DATE(2025,1,1),OR((VLOOKUP('Stage 1'!$D$14,Lookups!$C$8:$G$87,2,FALSE))&gt;(VLOOKUP('Stage 1'!$D$14,Lookups!$C$8:$G$87,4,FALSE)),(VLOOKUP('Stage 1'!$D$14,Lookups!$C$8:$G$87,3,FALSE))&gt;(VLOOKUP('Stage 1'!$D$14,Lookups!$C$8:$G$87,5,FALSE)))),"The pre-2025 annual phosphorus load to mitigate is:",""),"")</f>
        <v/>
      </c>
      <c r="G17" s="278"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c r="B18" s="122"/>
      <c r="C18" s="277"/>
      <c r="D18" s="279"/>
      <c r="E18" s="1"/>
      <c r="F18" s="277"/>
      <c r="G18" s="278"/>
      <c r="H18" s="112"/>
    </row>
    <row r="19" spans="2:8" ht="15" hidden="1" customHeight="1">
      <c r="B19" s="122"/>
      <c r="C19" s="277"/>
      <c r="D19" s="279"/>
      <c r="E19" s="1"/>
      <c r="F19" s="277"/>
      <c r="G19" s="278"/>
      <c r="H19" s="112"/>
    </row>
    <row r="20" spans="2:8" ht="15" hidden="1" customHeight="1">
      <c r="B20" s="122"/>
      <c r="C20" s="277"/>
      <c r="D20" s="279"/>
      <c r="E20" s="1"/>
      <c r="F20" s="277"/>
      <c r="G20" s="278"/>
      <c r="H20" s="112"/>
    </row>
    <row r="21" spans="2:8" ht="15" hidden="1" customHeight="1">
      <c r="B21" s="122"/>
      <c r="C21" s="21"/>
      <c r="D21" s="49"/>
      <c r="E21" s="1"/>
      <c r="F21" s="1"/>
      <c r="G21" s="1"/>
      <c r="H21" s="112"/>
    </row>
    <row r="22" spans="2:8" ht="10.5" customHeight="1">
      <c r="B22" s="122"/>
      <c r="C22" s="21"/>
      <c r="D22" s="49"/>
      <c r="E22" s="1"/>
      <c r="F22" s="76"/>
      <c r="G22" s="1"/>
      <c r="H22" s="112"/>
    </row>
    <row r="23" spans="2:8" ht="15" customHeight="1">
      <c r="B23" s="122"/>
      <c r="C23" s="277" t="s">
        <v>134</v>
      </c>
      <c r="D23" s="279" t="str">
        <f>IF(ROUND(D14,2)&lt;0,0&amp;" kg TN/year",ROUND(D14,2)&amp;" kg TN/year")</f>
        <v>2.85 kg TN/year</v>
      </c>
      <c r="E23" s="1"/>
      <c r="F23" s="76"/>
      <c r="G23" s="278"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c r="B24" s="122"/>
      <c r="C24" s="277"/>
      <c r="D24" s="279"/>
      <c r="E24" s="1"/>
      <c r="F24" s="277" t="str">
        <f>IFERROR(IF(AND('Stage 1'!$D$9&lt;DATE(2025,1,1),OR((VLOOKUP('Stage 1'!$D$14,Lookups!$C$8:$G$87,2,FALSE))&gt;(VLOOKUP('Stage 1'!$D$14,Lookups!$C$8:$G$87,4,FALSE)),(VLOOKUP('Stage 1'!$D$14,Lookups!$C$8:$G$87,3,FALSE))&gt;(VLOOKUP('Stage 1'!$D$14,Lookups!$C$8:$G$87,5,FALSE)))),"The pre-2025 annual nitrogen load to mitigate is:",""),"")</f>
        <v/>
      </c>
      <c r="G24" s="278"/>
      <c r="H24" s="112"/>
    </row>
    <row r="25" spans="2:8" ht="15" customHeight="1">
      <c r="B25" s="122"/>
      <c r="C25" s="277"/>
      <c r="D25" s="279"/>
      <c r="E25" s="1"/>
      <c r="F25" s="277"/>
      <c r="G25" s="278"/>
      <c r="H25" s="112"/>
    </row>
    <row r="26" spans="2:8" ht="15.75" customHeight="1">
      <c r="B26" s="122"/>
      <c r="C26" s="277"/>
      <c r="D26" s="279"/>
      <c r="E26" s="1"/>
      <c r="F26" s="277"/>
      <c r="G26" s="278"/>
      <c r="H26" s="112"/>
    </row>
    <row r="27" spans="2:8" ht="15.75" thickBot="1">
      <c r="B27" s="137"/>
      <c r="C27" s="125"/>
      <c r="D27" s="125"/>
      <c r="E27" s="125"/>
      <c r="F27" s="125"/>
      <c r="G27" s="125"/>
      <c r="H27" s="126"/>
    </row>
    <row r="28" spans="2:8" ht="15.75" thickTop="1"/>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r:id="rId1"/>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'[1]Stage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dimension ref="B6:K33"/>
  <sheetViews>
    <sheetView topLeftCell="A10" workbookViewId="0">
      <selection activeCell="C16" sqref="C16"/>
    </sheetView>
  </sheetViews>
  <sheetFormatPr defaultColWidth="9.140625" defaultRowHeight="1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c r="K6" s="6"/>
    </row>
    <row r="7" spans="2:11" ht="18" customHeight="1">
      <c r="F7" s="4"/>
      <c r="G7" s="5"/>
      <c r="H7" s="5"/>
      <c r="I7" s="4"/>
      <c r="K7" s="7"/>
    </row>
    <row r="8" spans="2:11" ht="12" customHeight="1">
      <c r="F8" s="3"/>
      <c r="G8" s="3"/>
      <c r="H8" s="3"/>
      <c r="I8" s="9"/>
      <c r="K8" s="7"/>
    </row>
    <row r="9" spans="2:11" ht="18" thickBot="1">
      <c r="B9" s="14" t="s">
        <v>135</v>
      </c>
      <c r="D9" s="21"/>
      <c r="E9" s="277" t="s">
        <v>136</v>
      </c>
      <c r="G9" s="3"/>
      <c r="H9" s="3"/>
      <c r="I9" s="9"/>
      <c r="K9" s="7"/>
    </row>
    <row r="10" spans="2:11" ht="21" customHeight="1" thickTop="1" thickBot="1">
      <c r="B10" s="15" t="s">
        <v>137</v>
      </c>
      <c r="D10" s="23"/>
      <c r="E10" s="277"/>
      <c r="G10" s="3"/>
      <c r="H10" s="3" t="s">
        <v>138</v>
      </c>
      <c r="I10" s="9"/>
      <c r="J10" s="6"/>
      <c r="K10" s="8"/>
    </row>
    <row r="11" spans="2:11" ht="18.75" thickTop="1" thickBot="1">
      <c r="B11" s="16" t="s">
        <v>139</v>
      </c>
      <c r="D11" s="24"/>
      <c r="E11" s="277"/>
      <c r="G11" s="7"/>
      <c r="H11" s="7" t="e">
        <f>IF(C33&lt;0,"Well done, you're in the clear…,""")</f>
        <v>#REF!</v>
      </c>
      <c r="I11" s="7"/>
      <c r="J11" s="7"/>
      <c r="K11" s="8"/>
    </row>
    <row r="12" spans="2:11" ht="29.25" customHeight="1" thickTop="1">
      <c r="B12" s="17" t="s">
        <v>140</v>
      </c>
      <c r="D12" s="25"/>
      <c r="E12" s="277"/>
      <c r="G12" s="8"/>
      <c r="H12" s="8" t="s">
        <v>141</v>
      </c>
      <c r="I12" s="8"/>
      <c r="J12" s="8"/>
    </row>
    <row r="13" spans="2:11" ht="11.25" customHeight="1">
      <c r="B13" s="21"/>
      <c r="C13" s="21"/>
      <c r="D13" s="21"/>
      <c r="E13" s="21"/>
      <c r="F13" s="49"/>
    </row>
    <row r="14" spans="2:11">
      <c r="B14" s="21"/>
      <c r="C14" s="21"/>
      <c r="D14" s="21"/>
      <c r="E14" s="21"/>
      <c r="F14" s="49"/>
    </row>
    <row r="15" spans="2:11" ht="15.75" thickBot="1">
      <c r="B15" s="14" t="s">
        <v>129</v>
      </c>
      <c r="C15" s="46">
        <f>'Stage 1'!D35</f>
        <v>2.3723425800000002</v>
      </c>
      <c r="D15" s="21"/>
      <c r="E15" s="277" t="s">
        <v>142</v>
      </c>
    </row>
    <row r="16" spans="2:11" ht="16.5" thickTop="1" thickBot="1">
      <c r="B16" s="15" t="s">
        <v>130</v>
      </c>
      <c r="C16" s="22">
        <f>'Stage 3'!E27-'Stage 2'!E32</f>
        <v>0</v>
      </c>
      <c r="D16" s="21"/>
      <c r="E16" s="277"/>
    </row>
    <row r="17" spans="2:6" ht="16.5" thickTop="1" thickBot="1">
      <c r="B17" s="16" t="s">
        <v>131</v>
      </c>
      <c r="C17" s="47">
        <f>C15+C16</f>
        <v>2.3723425800000002</v>
      </c>
      <c r="D17" s="18"/>
      <c r="E17" s="277"/>
    </row>
    <row r="18" spans="2:6" ht="15.75" thickTop="1">
      <c r="B18" s="17" t="s">
        <v>132</v>
      </c>
      <c r="C18" s="48">
        <f>C17*1.2</f>
        <v>2.8468110960000002</v>
      </c>
      <c r="D18" s="18"/>
      <c r="E18" s="277"/>
    </row>
    <row r="19" spans="2:6" ht="17.25">
      <c r="B19" s="9"/>
      <c r="C19" s="11"/>
      <c r="D19" s="12"/>
    </row>
    <row r="20" spans="2:6" ht="17.25">
      <c r="B20" s="9"/>
      <c r="C20" s="11"/>
      <c r="D20" s="12"/>
    </row>
    <row r="21" spans="2:6" ht="17.25">
      <c r="B21" s="9"/>
      <c r="C21" s="12"/>
      <c r="D21" s="12"/>
    </row>
    <row r="22" spans="2:6" ht="17.25">
      <c r="B22" s="10"/>
      <c r="C22" s="13"/>
      <c r="D22" s="13"/>
    </row>
    <row r="24" spans="2:6" ht="15.75" thickBot="1">
      <c r="C24" s="46">
        <f>'Stage 1'!D30</f>
        <v>1.8831997800000002</v>
      </c>
      <c r="F24" s="279" t="e">
        <f>C33</f>
        <v>#REF!</v>
      </c>
    </row>
    <row r="25" spans="2:6" ht="15.75" thickTop="1">
      <c r="F25" s="279"/>
    </row>
    <row r="26" spans="2:6">
      <c r="F26" s="279"/>
    </row>
    <row r="27" spans="2:6" ht="15.75" thickBot="1">
      <c r="C27" s="22" t="e">
        <f>'Stage 3'!#REF!-'Stage 2'!#REF!</f>
        <v>#REF!</v>
      </c>
      <c r="F27" s="279"/>
    </row>
    <row r="28" spans="2:6" ht="15.75" thickTop="1"/>
    <row r="29" spans="2:6" ht="15.75" thickBot="1">
      <c r="F29" s="279">
        <f>C18</f>
        <v>2.8468110960000002</v>
      </c>
    </row>
    <row r="30" spans="2:6" ht="16.5" thickTop="1" thickBot="1">
      <c r="C30" s="47" t="e">
        <f>C24+C27</f>
        <v>#REF!</v>
      </c>
      <c r="F30" s="279"/>
    </row>
    <row r="31" spans="2:6" ht="15.75" thickTop="1">
      <c r="F31" s="279"/>
    </row>
    <row r="32" spans="2:6" ht="15.75" thickBot="1">
      <c r="F32" s="279"/>
    </row>
    <row r="33" spans="3:3" ht="15.75" thickTop="1">
      <c r="C33" s="48" t="e">
        <f>C30*1.2</f>
        <v>#REF!</v>
      </c>
    </row>
  </sheetData>
  <mergeCells count="4">
    <mergeCell ref="E9:E12"/>
    <mergeCell ref="F24:F27"/>
    <mergeCell ref="E15:E18"/>
    <mergeCell ref="F29:F32"/>
  </mergeCells>
  <pageMargins left="0.7" right="0.7" top="0.75" bottom="0.75" header="0.3" footer="0.3"/>
  <drawing r:id="rId1"/>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'[1]Stage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dimension ref="B1:P691"/>
  <sheetViews>
    <sheetView showRowColHeaders="0" topLeftCell="A610" zoomScaleNormal="100" workbookViewId="0"/>
  </sheetViews>
  <sheetFormatPr defaultColWidth="9.140625" defaultRowHeight="14.25"/>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row r="2" spans="2:16" ht="15" thickTop="1">
      <c r="B2" s="280" t="s">
        <v>143</v>
      </c>
      <c r="C2" s="281"/>
      <c r="D2" s="281"/>
      <c r="E2" s="281"/>
      <c r="F2" s="281"/>
      <c r="G2" s="281"/>
      <c r="H2" s="281"/>
      <c r="I2" s="281"/>
      <c r="J2" s="281"/>
      <c r="K2" s="281"/>
      <c r="L2" s="281"/>
      <c r="M2" s="281"/>
      <c r="N2" s="281"/>
      <c r="O2" s="281"/>
      <c r="P2" s="282"/>
    </row>
    <row r="3" spans="2:16">
      <c r="B3" s="283"/>
      <c r="C3" s="284"/>
      <c r="D3" s="284"/>
      <c r="E3" s="284"/>
      <c r="F3" s="284"/>
      <c r="G3" s="284"/>
      <c r="H3" s="284"/>
      <c r="I3" s="284"/>
      <c r="J3" s="284"/>
      <c r="K3" s="284"/>
      <c r="L3" s="284"/>
      <c r="M3" s="284"/>
      <c r="N3" s="284"/>
      <c r="O3" s="284"/>
      <c r="P3" s="285"/>
    </row>
    <row r="4" spans="2:16">
      <c r="B4" s="283"/>
      <c r="C4" s="284"/>
      <c r="D4" s="284"/>
      <c r="E4" s="284"/>
      <c r="F4" s="284"/>
      <c r="G4" s="284"/>
      <c r="H4" s="284"/>
      <c r="I4" s="284"/>
      <c r="J4" s="284"/>
      <c r="K4" s="284"/>
      <c r="L4" s="284"/>
      <c r="M4" s="284"/>
      <c r="N4" s="284"/>
      <c r="O4" s="284"/>
      <c r="P4" s="285"/>
    </row>
    <row r="5" spans="2:16">
      <c r="B5" s="123"/>
      <c r="C5" s="21"/>
      <c r="D5" s="21"/>
      <c r="E5" s="21"/>
      <c r="F5" s="21"/>
      <c r="G5" s="21"/>
      <c r="H5" s="21"/>
      <c r="I5" s="21"/>
      <c r="J5" s="21"/>
      <c r="K5" s="21"/>
      <c r="L5" s="21"/>
      <c r="M5" s="21"/>
      <c r="N5" s="21"/>
      <c r="O5" s="21"/>
      <c r="P5" s="124"/>
    </row>
    <row r="6" spans="2:16">
      <c r="B6" s="123"/>
      <c r="C6" s="21" t="s">
        <v>144</v>
      </c>
      <c r="D6" s="21"/>
      <c r="E6" s="21"/>
      <c r="F6" s="21"/>
      <c r="G6" s="21"/>
      <c r="H6" s="21"/>
      <c r="I6" s="21"/>
      <c r="J6" s="21"/>
      <c r="K6" s="21"/>
      <c r="L6" s="21"/>
      <c r="M6" s="21"/>
      <c r="N6" s="21"/>
      <c r="O6" s="21"/>
      <c r="P6" s="124"/>
    </row>
    <row r="7" spans="2:16" ht="60.75" thickBot="1">
      <c r="B7" s="123"/>
      <c r="C7" s="32" t="s">
        <v>145</v>
      </c>
      <c r="D7" s="42" t="s">
        <v>146</v>
      </c>
      <c r="E7" s="42" t="s">
        <v>147</v>
      </c>
      <c r="F7" s="42" t="s">
        <v>148</v>
      </c>
      <c r="G7" s="121" t="s">
        <v>149</v>
      </c>
      <c r="H7" s="26"/>
      <c r="I7" s="26"/>
      <c r="J7" s="26"/>
      <c r="K7" s="26"/>
      <c r="L7" s="26"/>
      <c r="M7" s="26"/>
      <c r="N7" s="26"/>
      <c r="O7" s="26"/>
      <c r="P7" s="124"/>
    </row>
    <row r="8" spans="2:16" ht="15" thickTop="1">
      <c r="B8" s="123"/>
      <c r="C8" s="171" t="s">
        <v>150</v>
      </c>
      <c r="D8" s="189">
        <v>25</v>
      </c>
      <c r="E8" s="189">
        <f>D8+2</f>
        <v>27</v>
      </c>
      <c r="F8" s="214">
        <v>25</v>
      </c>
      <c r="G8" s="190">
        <v>27</v>
      </c>
      <c r="H8" s="26"/>
      <c r="I8" s="26"/>
      <c r="J8" s="26"/>
      <c r="K8" s="26"/>
      <c r="L8" s="26"/>
      <c r="M8" s="26"/>
      <c r="N8" s="26"/>
      <c r="O8" s="26"/>
      <c r="P8" s="124"/>
    </row>
    <row r="9" spans="2:16">
      <c r="B9" s="123"/>
      <c r="C9" s="171" t="s">
        <v>151</v>
      </c>
      <c r="D9" s="189">
        <v>25</v>
      </c>
      <c r="E9" s="189">
        <f>D9+2</f>
        <v>27</v>
      </c>
      <c r="F9" s="188">
        <v>25</v>
      </c>
      <c r="G9" s="190">
        <v>27</v>
      </c>
      <c r="H9" s="26"/>
      <c r="I9" s="26"/>
      <c r="J9" s="26"/>
      <c r="K9" s="26"/>
      <c r="L9" s="26"/>
      <c r="M9" s="26"/>
      <c r="N9" s="26"/>
      <c r="O9" s="26"/>
      <c r="P9" s="124"/>
    </row>
    <row r="10" spans="2:16">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c r="B11" s="123"/>
      <c r="C11" s="171" t="s">
        <v>153</v>
      </c>
      <c r="D11" s="189">
        <v>25</v>
      </c>
      <c r="E11" s="189">
        <f t="shared" si="0"/>
        <v>27</v>
      </c>
      <c r="F11" s="188">
        <v>25</v>
      </c>
      <c r="G11" s="190">
        <f t="shared" si="1"/>
        <v>27</v>
      </c>
      <c r="H11" s="26"/>
      <c r="I11" s="26"/>
      <c r="J11" s="26"/>
      <c r="K11" s="26"/>
      <c r="L11" s="26"/>
      <c r="M11" s="26"/>
      <c r="N11" s="26"/>
      <c r="O11" s="26"/>
      <c r="P11" s="124"/>
    </row>
    <row r="12" spans="2:16">
      <c r="B12" s="123"/>
      <c r="C12" s="171" t="s">
        <v>154</v>
      </c>
      <c r="D12" s="189">
        <v>25</v>
      </c>
      <c r="E12" s="189">
        <f t="shared" si="0"/>
        <v>27</v>
      </c>
      <c r="F12" s="188">
        <v>25</v>
      </c>
      <c r="G12" s="190">
        <f t="shared" si="1"/>
        <v>27</v>
      </c>
      <c r="H12" s="26"/>
      <c r="I12" s="26"/>
      <c r="J12" s="26"/>
      <c r="K12" s="26"/>
      <c r="L12" s="26"/>
      <c r="M12" s="26"/>
      <c r="N12" s="26"/>
      <c r="O12" s="26"/>
      <c r="P12" s="124"/>
    </row>
    <row r="13" spans="2:16">
      <c r="B13" s="123"/>
      <c r="C13" s="171" t="s">
        <v>155</v>
      </c>
      <c r="D13" s="189">
        <v>25</v>
      </c>
      <c r="E13" s="189">
        <f t="shared" si="0"/>
        <v>27</v>
      </c>
      <c r="F13" s="188">
        <v>25</v>
      </c>
      <c r="G13" s="190">
        <f t="shared" si="1"/>
        <v>27</v>
      </c>
      <c r="H13" s="26"/>
      <c r="I13" s="26"/>
      <c r="J13" s="26"/>
      <c r="K13" s="26"/>
      <c r="L13" s="26"/>
      <c r="M13" s="26"/>
      <c r="N13" s="26"/>
      <c r="O13" s="26"/>
      <c r="P13" s="124"/>
    </row>
    <row r="14" spans="2:16">
      <c r="B14" s="123"/>
      <c r="C14" s="171" t="s">
        <v>156</v>
      </c>
      <c r="D14" s="189">
        <v>25</v>
      </c>
      <c r="E14" s="189">
        <f t="shared" si="0"/>
        <v>27</v>
      </c>
      <c r="F14" s="188">
        <v>25</v>
      </c>
      <c r="G14" s="190">
        <f t="shared" si="1"/>
        <v>27</v>
      </c>
      <c r="H14" s="26"/>
      <c r="I14" s="26"/>
      <c r="J14" s="26"/>
      <c r="K14" s="26"/>
      <c r="L14" s="26"/>
      <c r="M14" s="26"/>
      <c r="N14" s="26"/>
      <c r="O14" s="26"/>
      <c r="P14" s="124"/>
    </row>
    <row r="15" spans="2:16">
      <c r="B15" s="123"/>
      <c r="C15" s="179" t="s">
        <v>157</v>
      </c>
      <c r="D15" s="188">
        <v>13</v>
      </c>
      <c r="E15" s="189">
        <f t="shared" si="0"/>
        <v>15</v>
      </c>
      <c r="F15" s="188">
        <v>13</v>
      </c>
      <c r="G15" s="190">
        <f t="shared" si="1"/>
        <v>15</v>
      </c>
      <c r="H15" s="26"/>
      <c r="I15" s="26"/>
      <c r="J15" s="26"/>
      <c r="K15" s="26"/>
      <c r="L15" s="26"/>
      <c r="M15" s="26"/>
      <c r="N15" s="26"/>
      <c r="O15" s="26"/>
      <c r="P15" s="124"/>
    </row>
    <row r="16" spans="2:16">
      <c r="B16" s="123"/>
      <c r="C16" s="179" t="s">
        <v>158</v>
      </c>
      <c r="D16" s="188">
        <v>25</v>
      </c>
      <c r="E16" s="189">
        <f t="shared" si="0"/>
        <v>27</v>
      </c>
      <c r="F16" s="188">
        <v>25</v>
      </c>
      <c r="G16" s="190">
        <f t="shared" si="1"/>
        <v>27</v>
      </c>
      <c r="H16" s="26"/>
      <c r="I16" s="26"/>
      <c r="J16" s="26"/>
      <c r="K16" s="26"/>
      <c r="L16" s="26"/>
      <c r="M16" s="26"/>
      <c r="N16" s="26"/>
      <c r="O16" s="26"/>
      <c r="P16" s="124"/>
    </row>
    <row r="17" spans="2:16">
      <c r="B17" s="123"/>
      <c r="C17" s="179" t="s">
        <v>159</v>
      </c>
      <c r="D17" s="188">
        <v>25</v>
      </c>
      <c r="E17" s="189">
        <f t="shared" si="0"/>
        <v>27</v>
      </c>
      <c r="F17" s="188">
        <v>25</v>
      </c>
      <c r="G17" s="190">
        <f t="shared" si="1"/>
        <v>27</v>
      </c>
      <c r="H17" s="26"/>
      <c r="I17" s="26"/>
      <c r="J17" s="26"/>
      <c r="K17" s="26"/>
      <c r="L17" s="26"/>
      <c r="M17" s="26"/>
      <c r="N17" s="26"/>
      <c r="O17" s="26"/>
      <c r="P17" s="124"/>
    </row>
    <row r="18" spans="2:16">
      <c r="B18" s="123"/>
      <c r="C18" s="179" t="s">
        <v>160</v>
      </c>
      <c r="D18" s="188">
        <v>8</v>
      </c>
      <c r="E18" s="189">
        <f t="shared" si="0"/>
        <v>10</v>
      </c>
      <c r="F18" s="188">
        <v>8</v>
      </c>
      <c r="G18" s="190">
        <f t="shared" si="1"/>
        <v>10</v>
      </c>
      <c r="H18" s="26"/>
      <c r="I18" s="26"/>
      <c r="J18" s="26"/>
      <c r="K18" s="26"/>
      <c r="L18" s="26"/>
      <c r="M18" s="26"/>
      <c r="N18" s="26"/>
      <c r="O18" s="26"/>
      <c r="P18" s="124"/>
    </row>
    <row r="19" spans="2:16">
      <c r="B19" s="123"/>
      <c r="C19" s="179" t="s">
        <v>161</v>
      </c>
      <c r="D19" s="188">
        <v>25</v>
      </c>
      <c r="E19" s="189">
        <f t="shared" si="0"/>
        <v>27</v>
      </c>
      <c r="F19" s="188">
        <v>25</v>
      </c>
      <c r="G19" s="190">
        <f t="shared" si="1"/>
        <v>27</v>
      </c>
      <c r="H19" s="26"/>
      <c r="I19" s="26"/>
      <c r="J19" s="26"/>
      <c r="K19" s="26"/>
      <c r="L19" s="26"/>
      <c r="M19" s="26"/>
      <c r="N19" s="26"/>
      <c r="O19" s="26"/>
      <c r="P19" s="124"/>
    </row>
    <row r="20" spans="2:16">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c r="B21" s="123"/>
      <c r="C21" s="179" t="s">
        <v>163</v>
      </c>
      <c r="D21" s="188">
        <v>25</v>
      </c>
      <c r="E21" s="189">
        <f t="shared" si="0"/>
        <v>27</v>
      </c>
      <c r="F21" s="188">
        <v>25</v>
      </c>
      <c r="G21" s="190">
        <f t="shared" si="1"/>
        <v>27</v>
      </c>
      <c r="H21" s="26"/>
      <c r="I21" s="26"/>
      <c r="J21" s="26"/>
      <c r="K21" s="26"/>
      <c r="L21" s="26"/>
      <c r="M21" s="26"/>
      <c r="N21" s="26"/>
      <c r="O21" s="26"/>
      <c r="P21" s="124"/>
    </row>
    <row r="22" spans="2:16">
      <c r="B22" s="123"/>
      <c r="C22" s="179" t="s">
        <v>164</v>
      </c>
      <c r="D22" s="188">
        <v>25</v>
      </c>
      <c r="E22" s="189">
        <f t="shared" si="0"/>
        <v>27</v>
      </c>
      <c r="F22" s="188">
        <v>25</v>
      </c>
      <c r="G22" s="190">
        <f t="shared" si="1"/>
        <v>27</v>
      </c>
      <c r="H22" s="26"/>
      <c r="I22" s="26"/>
      <c r="J22" s="26"/>
      <c r="K22" s="26"/>
      <c r="L22" s="26"/>
      <c r="M22" s="26"/>
      <c r="N22" s="26"/>
      <c r="O22" s="26"/>
      <c r="P22" s="124"/>
    </row>
    <row r="23" spans="2:16">
      <c r="B23" s="123"/>
      <c r="C23" s="179" t="s">
        <v>165</v>
      </c>
      <c r="D23" s="188">
        <v>25</v>
      </c>
      <c r="E23" s="189">
        <f t="shared" si="0"/>
        <v>27</v>
      </c>
      <c r="F23" s="188">
        <v>25</v>
      </c>
      <c r="G23" s="190">
        <f t="shared" si="1"/>
        <v>27</v>
      </c>
      <c r="H23" s="26"/>
      <c r="I23" s="26"/>
      <c r="J23" s="26"/>
      <c r="K23" s="26"/>
      <c r="L23" s="26"/>
      <c r="M23" s="26"/>
      <c r="N23" s="26"/>
      <c r="O23" s="26"/>
      <c r="P23" s="124"/>
    </row>
    <row r="24" spans="2:16">
      <c r="B24" s="123"/>
      <c r="C24" s="179" t="s">
        <v>166</v>
      </c>
      <c r="D24" s="188">
        <v>7</v>
      </c>
      <c r="E24" s="189">
        <f t="shared" si="0"/>
        <v>9</v>
      </c>
      <c r="F24" s="188">
        <v>7</v>
      </c>
      <c r="G24" s="215">
        <f t="shared" si="1"/>
        <v>9</v>
      </c>
      <c r="H24" s="26"/>
      <c r="I24" s="26"/>
      <c r="J24" s="26"/>
      <c r="K24" s="26"/>
      <c r="L24" s="26"/>
      <c r="M24" s="26"/>
      <c r="N24" s="26"/>
      <c r="O24" s="26"/>
      <c r="P24" s="124"/>
    </row>
    <row r="25" spans="2:16">
      <c r="B25" s="123"/>
      <c r="C25" s="179" t="s">
        <v>167</v>
      </c>
      <c r="D25" s="188">
        <v>25</v>
      </c>
      <c r="E25" s="189">
        <f t="shared" si="0"/>
        <v>27</v>
      </c>
      <c r="F25" s="188">
        <v>25</v>
      </c>
      <c r="G25" s="215">
        <f t="shared" si="1"/>
        <v>27</v>
      </c>
      <c r="H25" s="26"/>
      <c r="I25" s="26"/>
      <c r="J25" s="26"/>
      <c r="K25" s="26"/>
      <c r="L25" s="26"/>
      <c r="M25" s="26"/>
      <c r="N25" s="26"/>
      <c r="O25" s="26"/>
      <c r="P25" s="124"/>
    </row>
    <row r="26" spans="2:16">
      <c r="B26" s="123"/>
      <c r="C26" s="179" t="s">
        <v>168</v>
      </c>
      <c r="D26" s="188">
        <v>25</v>
      </c>
      <c r="E26" s="189">
        <f t="shared" si="0"/>
        <v>27</v>
      </c>
      <c r="F26" s="188">
        <v>25</v>
      </c>
      <c r="G26" s="190">
        <f t="shared" si="1"/>
        <v>27</v>
      </c>
      <c r="H26" s="26"/>
      <c r="I26" s="26"/>
      <c r="J26" s="26"/>
      <c r="K26" s="26"/>
      <c r="L26" s="26"/>
      <c r="M26" s="26"/>
      <c r="N26" s="26"/>
      <c r="O26" s="26"/>
      <c r="P26" s="124"/>
    </row>
    <row r="27" spans="2:16">
      <c r="B27" s="123"/>
      <c r="C27" s="179" t="s">
        <v>169</v>
      </c>
      <c r="D27" s="188">
        <v>25</v>
      </c>
      <c r="E27" s="189">
        <f t="shared" si="0"/>
        <v>27</v>
      </c>
      <c r="F27" s="188">
        <v>25</v>
      </c>
      <c r="G27" s="190">
        <f t="shared" si="1"/>
        <v>27</v>
      </c>
      <c r="H27" s="26"/>
      <c r="I27" s="26"/>
      <c r="J27" s="26"/>
      <c r="K27" s="26"/>
      <c r="L27" s="26"/>
      <c r="M27" s="26"/>
      <c r="N27" s="26"/>
      <c r="O27" s="26"/>
      <c r="P27" s="124"/>
    </row>
    <row r="28" spans="2:16">
      <c r="B28" s="123"/>
      <c r="C28" s="179" t="s">
        <v>170</v>
      </c>
      <c r="D28" s="188">
        <v>25</v>
      </c>
      <c r="E28" s="189">
        <f t="shared" si="0"/>
        <v>27</v>
      </c>
      <c r="F28" s="188">
        <v>25</v>
      </c>
      <c r="G28" s="190">
        <f t="shared" si="1"/>
        <v>27</v>
      </c>
      <c r="H28" s="26"/>
      <c r="I28" s="26"/>
      <c r="J28" s="26"/>
      <c r="K28" s="26"/>
      <c r="L28" s="26"/>
      <c r="M28" s="26"/>
      <c r="N28" s="26"/>
      <c r="O28" s="26"/>
      <c r="P28" s="124"/>
    </row>
    <row r="29" spans="2:16">
      <c r="B29" s="123"/>
      <c r="C29" s="179" t="s">
        <v>171</v>
      </c>
      <c r="D29" s="188">
        <v>25</v>
      </c>
      <c r="E29" s="189">
        <f t="shared" si="0"/>
        <v>27</v>
      </c>
      <c r="F29" s="188">
        <v>25</v>
      </c>
      <c r="G29" s="190">
        <f t="shared" si="1"/>
        <v>27</v>
      </c>
      <c r="H29" s="26"/>
      <c r="I29" s="26"/>
      <c r="J29" s="26"/>
      <c r="K29" s="26"/>
      <c r="L29" s="26"/>
      <c r="M29" s="26"/>
      <c r="N29" s="26"/>
      <c r="O29" s="26"/>
      <c r="P29" s="124"/>
    </row>
    <row r="30" spans="2:16">
      <c r="B30" s="123"/>
      <c r="C30" s="179" t="s">
        <v>172</v>
      </c>
      <c r="D30" s="188">
        <v>25</v>
      </c>
      <c r="E30" s="189">
        <f t="shared" si="0"/>
        <v>27</v>
      </c>
      <c r="F30" s="188">
        <v>25</v>
      </c>
      <c r="G30" s="190">
        <f t="shared" si="1"/>
        <v>27</v>
      </c>
      <c r="H30" s="26"/>
      <c r="I30" s="26"/>
      <c r="J30" s="26"/>
      <c r="K30" s="26"/>
      <c r="L30" s="26"/>
      <c r="M30" s="26"/>
      <c r="N30" s="26"/>
      <c r="O30" s="26"/>
      <c r="P30" s="124"/>
    </row>
    <row r="31" spans="2:16">
      <c r="B31" s="123"/>
      <c r="C31" s="179" t="s">
        <v>173</v>
      </c>
      <c r="D31" s="188">
        <v>25</v>
      </c>
      <c r="E31" s="189">
        <f t="shared" si="0"/>
        <v>27</v>
      </c>
      <c r="F31" s="188">
        <v>25</v>
      </c>
      <c r="G31" s="190">
        <f t="shared" si="1"/>
        <v>27</v>
      </c>
      <c r="H31" s="26"/>
      <c r="I31" s="26"/>
      <c r="J31" s="26"/>
      <c r="K31" s="26"/>
      <c r="L31" s="26"/>
      <c r="M31" s="26"/>
      <c r="N31" s="26"/>
      <c r="O31" s="26"/>
      <c r="P31" s="124"/>
    </row>
    <row r="32" spans="2:16">
      <c r="B32" s="123"/>
      <c r="C32" s="179" t="s">
        <v>174</v>
      </c>
      <c r="D32" s="188">
        <v>25</v>
      </c>
      <c r="E32" s="189">
        <f t="shared" si="0"/>
        <v>27</v>
      </c>
      <c r="F32" s="188">
        <v>25</v>
      </c>
      <c r="G32" s="190">
        <f t="shared" si="1"/>
        <v>27</v>
      </c>
      <c r="H32" s="26"/>
      <c r="I32" s="26"/>
      <c r="J32" s="26"/>
      <c r="K32" s="26"/>
      <c r="L32" s="26"/>
      <c r="M32" s="26"/>
      <c r="N32" s="26"/>
      <c r="O32" s="26"/>
      <c r="P32" s="124"/>
    </row>
    <row r="33" spans="2:16">
      <c r="B33" s="123"/>
      <c r="C33" s="179" t="s">
        <v>175</v>
      </c>
      <c r="D33" s="188">
        <v>25</v>
      </c>
      <c r="E33" s="189">
        <f t="shared" si="0"/>
        <v>27</v>
      </c>
      <c r="F33" s="188">
        <v>25</v>
      </c>
      <c r="G33" s="190">
        <f t="shared" si="1"/>
        <v>27</v>
      </c>
      <c r="H33" s="26"/>
      <c r="I33" s="26"/>
      <c r="J33" s="26"/>
      <c r="K33" s="26"/>
      <c r="L33" s="26"/>
      <c r="M33" s="26"/>
      <c r="N33" s="26"/>
      <c r="O33" s="26"/>
      <c r="P33" s="124"/>
    </row>
    <row r="34" spans="2:16">
      <c r="B34" s="123"/>
      <c r="C34" s="179" t="s">
        <v>176</v>
      </c>
      <c r="D34" s="188">
        <v>25</v>
      </c>
      <c r="E34" s="189">
        <f t="shared" si="0"/>
        <v>27</v>
      </c>
      <c r="F34" s="188">
        <v>25</v>
      </c>
      <c r="G34" s="190">
        <f t="shared" si="1"/>
        <v>27</v>
      </c>
      <c r="H34" s="26"/>
      <c r="I34" s="26"/>
      <c r="J34" s="26"/>
      <c r="K34" s="26"/>
      <c r="L34" s="26"/>
      <c r="M34" s="26"/>
      <c r="N34" s="26"/>
      <c r="O34" s="26"/>
      <c r="P34" s="124"/>
    </row>
    <row r="35" spans="2:16">
      <c r="B35" s="123"/>
      <c r="C35" s="179" t="s">
        <v>177</v>
      </c>
      <c r="D35" s="188">
        <v>25</v>
      </c>
      <c r="E35" s="189">
        <f t="shared" si="0"/>
        <v>27</v>
      </c>
      <c r="F35" s="188">
        <v>25</v>
      </c>
      <c r="G35" s="190">
        <f t="shared" si="1"/>
        <v>27</v>
      </c>
      <c r="H35" s="26"/>
      <c r="I35" s="26"/>
      <c r="J35" s="26"/>
      <c r="K35" s="26"/>
      <c r="L35" s="26"/>
      <c r="M35" s="26"/>
      <c r="N35" s="26"/>
      <c r="O35" s="26"/>
      <c r="P35" s="124"/>
    </row>
    <row r="36" spans="2:16">
      <c r="B36" s="123"/>
      <c r="C36" s="179" t="s">
        <v>178</v>
      </c>
      <c r="D36" s="188">
        <v>25</v>
      </c>
      <c r="E36" s="189">
        <f t="shared" si="0"/>
        <v>27</v>
      </c>
      <c r="F36" s="188">
        <v>25</v>
      </c>
      <c r="G36" s="190">
        <f t="shared" si="1"/>
        <v>27</v>
      </c>
      <c r="H36" s="26"/>
      <c r="I36" s="26"/>
      <c r="J36" s="26"/>
      <c r="K36" s="26"/>
      <c r="L36" s="26"/>
      <c r="M36" s="26"/>
      <c r="N36" s="26"/>
      <c r="O36" s="26"/>
      <c r="P36" s="124"/>
    </row>
    <row r="37" spans="2:16">
      <c r="B37" s="123"/>
      <c r="C37" s="179" t="s">
        <v>179</v>
      </c>
      <c r="D37" s="188">
        <v>25</v>
      </c>
      <c r="E37" s="189">
        <f t="shared" si="0"/>
        <v>27</v>
      </c>
      <c r="F37" s="188">
        <v>25</v>
      </c>
      <c r="G37" s="190">
        <f t="shared" si="1"/>
        <v>27</v>
      </c>
      <c r="H37" s="26"/>
      <c r="I37" s="26"/>
      <c r="J37" s="26"/>
      <c r="K37" s="26"/>
      <c r="L37" s="26"/>
      <c r="M37" s="26"/>
      <c r="N37" s="26"/>
      <c r="O37" s="26"/>
      <c r="P37" s="124"/>
    </row>
    <row r="38" spans="2:16">
      <c r="B38" s="123"/>
      <c r="C38" s="179" t="s">
        <v>180</v>
      </c>
      <c r="D38" s="188">
        <v>25</v>
      </c>
      <c r="E38" s="189">
        <f t="shared" si="0"/>
        <v>27</v>
      </c>
      <c r="F38" s="188">
        <v>25</v>
      </c>
      <c r="G38" s="190">
        <f t="shared" si="1"/>
        <v>27</v>
      </c>
      <c r="H38" s="26"/>
      <c r="I38" s="26"/>
      <c r="J38" s="26"/>
      <c r="K38" s="26"/>
      <c r="L38" s="26"/>
      <c r="M38" s="26"/>
      <c r="N38" s="26"/>
      <c r="O38" s="26"/>
      <c r="P38" s="124"/>
    </row>
    <row r="39" spans="2:16">
      <c r="B39" s="123"/>
      <c r="C39" s="179" t="s">
        <v>181</v>
      </c>
      <c r="D39" s="188">
        <v>25</v>
      </c>
      <c r="E39" s="189">
        <f t="shared" si="0"/>
        <v>27</v>
      </c>
      <c r="F39" s="188">
        <v>25</v>
      </c>
      <c r="G39" s="190">
        <f t="shared" si="1"/>
        <v>27</v>
      </c>
      <c r="H39" s="26"/>
      <c r="I39" s="26"/>
      <c r="J39" s="26"/>
      <c r="K39" s="26"/>
      <c r="L39" s="26"/>
      <c r="M39" s="26"/>
      <c r="N39" s="26"/>
      <c r="O39" s="26"/>
      <c r="P39" s="124"/>
    </row>
    <row r="40" spans="2:16">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c r="B41" s="123"/>
      <c r="C41" s="179" t="s">
        <v>183</v>
      </c>
      <c r="D41" s="188">
        <v>25</v>
      </c>
      <c r="E41" s="189">
        <f t="shared" si="0"/>
        <v>27</v>
      </c>
      <c r="F41" s="188">
        <v>25</v>
      </c>
      <c r="G41" s="190">
        <f t="shared" si="1"/>
        <v>27</v>
      </c>
      <c r="H41" s="26"/>
      <c r="I41" s="26"/>
      <c r="J41" s="26"/>
      <c r="K41" s="26"/>
      <c r="L41" s="26"/>
      <c r="M41" s="26"/>
      <c r="N41" s="26"/>
      <c r="O41" s="26"/>
      <c r="P41" s="124"/>
    </row>
    <row r="42" spans="2:16">
      <c r="B42" s="123"/>
      <c r="C42" s="179" t="s">
        <v>184</v>
      </c>
      <c r="D42" s="188">
        <v>25</v>
      </c>
      <c r="E42" s="189">
        <f t="shared" si="0"/>
        <v>27</v>
      </c>
      <c r="F42" s="188">
        <v>25</v>
      </c>
      <c r="G42" s="190">
        <f t="shared" si="1"/>
        <v>27</v>
      </c>
      <c r="H42" s="26"/>
      <c r="I42" s="26"/>
      <c r="J42" s="26"/>
      <c r="K42" s="26"/>
      <c r="L42" s="26"/>
      <c r="M42" s="26"/>
      <c r="N42" s="26"/>
      <c r="O42" s="26"/>
      <c r="P42" s="124"/>
    </row>
    <row r="43" spans="2:16">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c r="B44" s="123"/>
      <c r="C44" s="179" t="s">
        <v>186</v>
      </c>
      <c r="D44" s="188">
        <v>25</v>
      </c>
      <c r="E44" s="189">
        <f t="shared" si="0"/>
        <v>27</v>
      </c>
      <c r="F44" s="188">
        <v>25</v>
      </c>
      <c r="G44" s="190">
        <f t="shared" si="1"/>
        <v>27</v>
      </c>
      <c r="H44" s="26"/>
      <c r="I44" s="26"/>
      <c r="J44" s="26"/>
      <c r="K44" s="26"/>
      <c r="L44" s="26"/>
      <c r="M44" s="26"/>
      <c r="N44" s="26"/>
      <c r="O44" s="26"/>
      <c r="P44" s="124"/>
    </row>
    <row r="45" spans="2:16">
      <c r="B45" s="123"/>
      <c r="C45" s="179" t="s">
        <v>187</v>
      </c>
      <c r="D45" s="188">
        <v>25</v>
      </c>
      <c r="E45" s="189">
        <f t="shared" si="0"/>
        <v>27</v>
      </c>
      <c r="F45" s="188">
        <v>25</v>
      </c>
      <c r="G45" s="190">
        <f t="shared" si="1"/>
        <v>27</v>
      </c>
      <c r="H45" s="26"/>
      <c r="I45" s="26"/>
      <c r="J45" s="26"/>
      <c r="K45" s="26"/>
      <c r="L45" s="26"/>
      <c r="M45" s="26"/>
      <c r="N45" s="26"/>
      <c r="O45" s="26"/>
      <c r="P45" s="124"/>
    </row>
    <row r="46" spans="2:16">
      <c r="B46" s="123"/>
      <c r="C46" s="179" t="s">
        <v>188</v>
      </c>
      <c r="D46" s="188">
        <v>33</v>
      </c>
      <c r="E46" s="189">
        <f t="shared" si="0"/>
        <v>35</v>
      </c>
      <c r="F46" s="188">
        <v>33</v>
      </c>
      <c r="G46" s="190">
        <f t="shared" si="1"/>
        <v>35</v>
      </c>
      <c r="H46" s="26"/>
      <c r="I46" s="26"/>
      <c r="J46" s="26"/>
      <c r="K46" s="26"/>
      <c r="L46" s="26"/>
      <c r="M46" s="26"/>
      <c r="N46" s="26"/>
      <c r="O46" s="26"/>
      <c r="P46" s="124"/>
    </row>
    <row r="47" spans="2:16">
      <c r="B47" s="123"/>
      <c r="C47" s="179" t="s">
        <v>189</v>
      </c>
      <c r="D47" s="188">
        <v>25</v>
      </c>
      <c r="E47" s="189">
        <f t="shared" si="0"/>
        <v>27</v>
      </c>
      <c r="F47" s="188">
        <v>25</v>
      </c>
      <c r="G47" s="190">
        <f t="shared" si="1"/>
        <v>27</v>
      </c>
      <c r="H47" s="26"/>
      <c r="I47" s="26"/>
      <c r="J47" s="26"/>
      <c r="K47" s="26"/>
      <c r="L47" s="26"/>
      <c r="M47" s="26"/>
      <c r="N47" s="26"/>
      <c r="O47" s="26"/>
      <c r="P47" s="124"/>
    </row>
    <row r="48" spans="2:16">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c r="B50" s="123"/>
      <c r="C50" s="179" t="s">
        <v>192</v>
      </c>
      <c r="D50" s="188">
        <v>25</v>
      </c>
      <c r="E50" s="189">
        <f t="shared" si="0"/>
        <v>27</v>
      </c>
      <c r="F50" s="188">
        <v>25</v>
      </c>
      <c r="G50" s="190">
        <f t="shared" si="1"/>
        <v>27</v>
      </c>
      <c r="H50" s="26"/>
      <c r="I50" s="26"/>
      <c r="J50" s="26"/>
      <c r="K50" s="26"/>
      <c r="L50" s="26"/>
      <c r="M50" s="26"/>
      <c r="N50" s="26"/>
      <c r="O50" s="26"/>
      <c r="P50" s="124"/>
    </row>
    <row r="51" spans="2:16">
      <c r="B51" s="123"/>
      <c r="C51" s="179" t="s">
        <v>193</v>
      </c>
      <c r="D51" s="188">
        <v>25</v>
      </c>
      <c r="E51" s="189">
        <f t="shared" si="0"/>
        <v>27</v>
      </c>
      <c r="F51" s="188">
        <v>25</v>
      </c>
      <c r="G51" s="190">
        <f t="shared" si="1"/>
        <v>27</v>
      </c>
      <c r="H51" s="26"/>
      <c r="I51" s="26"/>
      <c r="J51" s="26"/>
      <c r="K51" s="26"/>
      <c r="L51" s="26"/>
      <c r="M51" s="26"/>
      <c r="N51" s="26"/>
      <c r="O51" s="26"/>
      <c r="P51" s="124"/>
    </row>
    <row r="52" spans="2:16">
      <c r="B52" s="123"/>
      <c r="C52" s="179" t="s">
        <v>194</v>
      </c>
      <c r="D52" s="188">
        <v>25</v>
      </c>
      <c r="E52" s="189">
        <f t="shared" si="0"/>
        <v>27</v>
      </c>
      <c r="F52" s="188">
        <v>25</v>
      </c>
      <c r="G52" s="190">
        <f t="shared" si="1"/>
        <v>27</v>
      </c>
      <c r="H52" s="26"/>
      <c r="I52" s="26"/>
      <c r="J52" s="26"/>
      <c r="K52" s="26"/>
      <c r="L52" s="26"/>
      <c r="M52" s="26"/>
      <c r="N52" s="26"/>
      <c r="O52" s="26"/>
      <c r="P52" s="124"/>
    </row>
    <row r="53" spans="2:16">
      <c r="B53" s="123"/>
      <c r="C53" s="179" t="s">
        <v>195</v>
      </c>
      <c r="D53" s="188">
        <v>8</v>
      </c>
      <c r="E53" s="189">
        <f t="shared" si="0"/>
        <v>10</v>
      </c>
      <c r="F53" s="188">
        <v>8</v>
      </c>
      <c r="G53" s="190">
        <f t="shared" si="1"/>
        <v>10</v>
      </c>
      <c r="H53" s="26"/>
      <c r="I53" s="26"/>
      <c r="J53" s="26"/>
      <c r="K53" s="26"/>
      <c r="L53" s="26"/>
      <c r="M53" s="26"/>
      <c r="N53" s="26"/>
      <c r="O53" s="26"/>
      <c r="P53" s="124"/>
    </row>
    <row r="54" spans="2:16">
      <c r="B54" s="123"/>
      <c r="C54" s="179" t="s">
        <v>196</v>
      </c>
      <c r="D54" s="188">
        <v>25</v>
      </c>
      <c r="E54" s="189">
        <f t="shared" si="0"/>
        <v>27</v>
      </c>
      <c r="F54" s="188">
        <v>25</v>
      </c>
      <c r="G54" s="190">
        <f t="shared" si="1"/>
        <v>27</v>
      </c>
      <c r="H54" s="26"/>
      <c r="I54" s="26"/>
      <c r="J54" s="26"/>
      <c r="K54" s="26"/>
      <c r="L54" s="26"/>
      <c r="M54" s="26"/>
      <c r="N54" s="26"/>
      <c r="O54" s="26"/>
      <c r="P54" s="124"/>
    </row>
    <row r="55" spans="2:16">
      <c r="B55" s="123"/>
      <c r="C55" s="179" t="s">
        <v>197</v>
      </c>
      <c r="D55" s="188">
        <v>25</v>
      </c>
      <c r="E55" s="189">
        <f t="shared" si="0"/>
        <v>27</v>
      </c>
      <c r="F55" s="188">
        <v>25</v>
      </c>
      <c r="G55" s="190">
        <f t="shared" si="1"/>
        <v>27</v>
      </c>
      <c r="H55" s="26"/>
      <c r="I55" s="26"/>
      <c r="J55" s="26"/>
      <c r="K55" s="26"/>
      <c r="L55" s="26"/>
      <c r="M55" s="26"/>
      <c r="N55" s="26"/>
      <c r="O55" s="26"/>
      <c r="P55" s="124"/>
    </row>
    <row r="56" spans="2:16">
      <c r="B56" s="123"/>
      <c r="C56" s="179" t="s">
        <v>198</v>
      </c>
      <c r="D56" s="188">
        <v>23</v>
      </c>
      <c r="E56" s="189">
        <f t="shared" si="0"/>
        <v>25</v>
      </c>
      <c r="F56" s="188">
        <v>23</v>
      </c>
      <c r="G56" s="190">
        <f t="shared" si="1"/>
        <v>25</v>
      </c>
      <c r="H56" s="26"/>
      <c r="I56" s="26"/>
      <c r="J56" s="26"/>
      <c r="K56" s="26"/>
      <c r="L56" s="26"/>
      <c r="M56" s="26"/>
      <c r="N56" s="26"/>
      <c r="O56" s="26"/>
      <c r="P56" s="124"/>
    </row>
    <row r="57" spans="2:16">
      <c r="B57" s="123"/>
      <c r="C57" s="179" t="s">
        <v>199</v>
      </c>
      <c r="D57" s="188">
        <v>25</v>
      </c>
      <c r="E57" s="189">
        <f t="shared" si="0"/>
        <v>27</v>
      </c>
      <c r="F57" s="188">
        <v>25</v>
      </c>
      <c r="G57" s="190">
        <f t="shared" si="1"/>
        <v>27</v>
      </c>
      <c r="H57" s="26"/>
      <c r="I57" s="26"/>
      <c r="J57" s="26"/>
      <c r="K57" s="26"/>
      <c r="L57" s="26"/>
      <c r="M57" s="26"/>
      <c r="N57" s="26"/>
      <c r="O57" s="26"/>
      <c r="P57" s="124"/>
    </row>
    <row r="58" spans="2:16">
      <c r="B58" s="123"/>
      <c r="C58" s="179" t="s">
        <v>200</v>
      </c>
      <c r="D58" s="188">
        <v>25</v>
      </c>
      <c r="E58" s="189">
        <f t="shared" si="0"/>
        <v>27</v>
      </c>
      <c r="F58" s="188">
        <v>25</v>
      </c>
      <c r="G58" s="190">
        <f t="shared" si="1"/>
        <v>27</v>
      </c>
      <c r="H58" s="26"/>
      <c r="I58" s="26"/>
      <c r="J58" s="26"/>
      <c r="K58" s="26"/>
      <c r="L58" s="26"/>
      <c r="M58" s="26"/>
      <c r="N58" s="26"/>
      <c r="O58" s="26"/>
      <c r="P58" s="124"/>
    </row>
    <row r="59" spans="2:16">
      <c r="B59" s="123"/>
      <c r="C59" s="179" t="s">
        <v>201</v>
      </c>
      <c r="D59" s="188">
        <v>25</v>
      </c>
      <c r="E59" s="189">
        <f t="shared" si="0"/>
        <v>27</v>
      </c>
      <c r="F59" s="188">
        <v>25</v>
      </c>
      <c r="G59" s="190">
        <f t="shared" si="1"/>
        <v>27</v>
      </c>
      <c r="H59" s="26"/>
      <c r="I59" s="26"/>
      <c r="J59" s="26"/>
      <c r="K59" s="26"/>
      <c r="L59" s="26"/>
      <c r="M59" s="26"/>
      <c r="N59" s="26"/>
      <c r="O59" s="26"/>
      <c r="P59" s="124"/>
    </row>
    <row r="60" spans="2:16">
      <c r="B60" s="123"/>
      <c r="C60" s="179" t="s">
        <v>202</v>
      </c>
      <c r="D60" s="188">
        <v>18</v>
      </c>
      <c r="E60" s="189">
        <f t="shared" si="0"/>
        <v>20</v>
      </c>
      <c r="F60" s="188">
        <v>18</v>
      </c>
      <c r="G60" s="190">
        <f t="shared" si="1"/>
        <v>20</v>
      </c>
      <c r="H60" s="26"/>
      <c r="I60" s="26"/>
      <c r="J60" s="26"/>
      <c r="K60" s="26"/>
      <c r="L60" s="26"/>
      <c r="M60" s="26"/>
      <c r="N60" s="26"/>
      <c r="O60" s="26"/>
      <c r="P60" s="124"/>
    </row>
    <row r="61" spans="2:16">
      <c r="B61" s="123"/>
      <c r="C61" s="179" t="s">
        <v>203</v>
      </c>
      <c r="D61" s="188">
        <v>25</v>
      </c>
      <c r="E61" s="189">
        <f t="shared" si="0"/>
        <v>27</v>
      </c>
      <c r="F61" s="188">
        <v>25</v>
      </c>
      <c r="G61" s="190">
        <f t="shared" si="1"/>
        <v>27</v>
      </c>
      <c r="H61" s="26"/>
      <c r="I61" s="26"/>
      <c r="J61" s="26"/>
      <c r="K61" s="26"/>
      <c r="L61" s="26"/>
      <c r="M61" s="26"/>
      <c r="N61" s="26"/>
      <c r="O61" s="26"/>
      <c r="P61" s="124"/>
    </row>
    <row r="62" spans="2:16">
      <c r="B62" s="123"/>
      <c r="C62" s="179" t="s">
        <v>204</v>
      </c>
      <c r="D62" s="188">
        <v>25</v>
      </c>
      <c r="E62" s="189">
        <f t="shared" si="0"/>
        <v>27</v>
      </c>
      <c r="F62" s="188">
        <v>25</v>
      </c>
      <c r="G62" s="190">
        <f t="shared" si="1"/>
        <v>27</v>
      </c>
      <c r="H62" s="26"/>
      <c r="I62" s="26"/>
      <c r="J62" s="26"/>
      <c r="K62" s="26"/>
      <c r="L62" s="26"/>
      <c r="M62" s="26"/>
      <c r="N62" s="26"/>
      <c r="O62" s="26"/>
      <c r="P62" s="124"/>
    </row>
    <row r="63" spans="2:16">
      <c r="B63" s="123"/>
      <c r="C63" s="179" t="s">
        <v>205</v>
      </c>
      <c r="D63" s="188">
        <v>7</v>
      </c>
      <c r="E63" s="189">
        <f t="shared" si="0"/>
        <v>9</v>
      </c>
      <c r="F63" s="188">
        <v>7</v>
      </c>
      <c r="G63" s="190">
        <f t="shared" si="1"/>
        <v>9</v>
      </c>
      <c r="H63" s="26"/>
      <c r="I63" s="26"/>
      <c r="J63" s="26"/>
      <c r="K63" s="26"/>
      <c r="L63" s="26"/>
      <c r="M63" s="26"/>
      <c r="N63" s="26"/>
      <c r="O63" s="26"/>
      <c r="P63" s="124"/>
    </row>
    <row r="64" spans="2:16">
      <c r="B64" s="123"/>
      <c r="C64" s="179" t="s">
        <v>206</v>
      </c>
      <c r="D64" s="188">
        <v>7.5</v>
      </c>
      <c r="E64" s="189">
        <f t="shared" si="0"/>
        <v>9.5</v>
      </c>
      <c r="F64" s="188">
        <v>7.5</v>
      </c>
      <c r="G64" s="190">
        <f t="shared" si="1"/>
        <v>9.5</v>
      </c>
      <c r="H64" s="26"/>
      <c r="I64" s="26"/>
      <c r="J64" s="26"/>
      <c r="K64" s="26"/>
      <c r="L64" s="26"/>
      <c r="M64" s="26"/>
      <c r="N64" s="26"/>
      <c r="O64" s="26"/>
      <c r="P64" s="124"/>
    </row>
    <row r="65" spans="2:16">
      <c r="B65" s="123"/>
      <c r="C65" s="179" t="s">
        <v>207</v>
      </c>
      <c r="D65" s="188">
        <v>25</v>
      </c>
      <c r="E65" s="189">
        <f t="shared" si="0"/>
        <v>27</v>
      </c>
      <c r="F65" s="188">
        <v>25</v>
      </c>
      <c r="G65" s="190">
        <f t="shared" si="1"/>
        <v>27</v>
      </c>
      <c r="H65" s="26"/>
      <c r="I65" s="26"/>
      <c r="J65" s="26"/>
      <c r="K65" s="26"/>
      <c r="L65" s="26"/>
      <c r="M65" s="26"/>
      <c r="N65" s="26"/>
      <c r="O65" s="26"/>
      <c r="P65" s="124"/>
    </row>
    <row r="66" spans="2:16">
      <c r="B66" s="123"/>
      <c r="C66" s="179" t="s">
        <v>208</v>
      </c>
      <c r="D66" s="188">
        <v>25</v>
      </c>
      <c r="E66" s="189">
        <f t="shared" si="0"/>
        <v>27</v>
      </c>
      <c r="F66" s="188">
        <v>25</v>
      </c>
      <c r="G66" s="190">
        <f t="shared" si="1"/>
        <v>27</v>
      </c>
      <c r="H66" s="26"/>
      <c r="I66" s="26"/>
      <c r="J66" s="26"/>
      <c r="K66" s="26"/>
      <c r="L66" s="26"/>
      <c r="M66" s="26"/>
      <c r="N66" s="26"/>
      <c r="O66" s="26"/>
      <c r="P66" s="124"/>
    </row>
    <row r="67" spans="2:16">
      <c r="B67" s="123"/>
      <c r="C67" s="179" t="s">
        <v>209</v>
      </c>
      <c r="D67" s="188">
        <v>25</v>
      </c>
      <c r="E67" s="189">
        <f t="shared" si="0"/>
        <v>27</v>
      </c>
      <c r="F67" s="188">
        <v>25</v>
      </c>
      <c r="G67" s="190">
        <f t="shared" si="1"/>
        <v>27</v>
      </c>
      <c r="H67" s="26"/>
      <c r="I67" s="26"/>
      <c r="J67" s="26"/>
      <c r="K67" s="26"/>
      <c r="L67" s="26"/>
      <c r="M67" s="26"/>
      <c r="N67" s="26"/>
      <c r="O67" s="26"/>
      <c r="P67" s="124"/>
    </row>
    <row r="68" spans="2:16">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c r="B69" s="123"/>
      <c r="C69" s="179" t="s">
        <v>211</v>
      </c>
      <c r="D69" s="188">
        <v>25</v>
      </c>
      <c r="E69" s="189">
        <f t="shared" si="0"/>
        <v>27</v>
      </c>
      <c r="F69" s="188">
        <v>25</v>
      </c>
      <c r="G69" s="190">
        <f t="shared" si="1"/>
        <v>27</v>
      </c>
      <c r="H69" s="26"/>
      <c r="I69" s="26"/>
      <c r="J69" s="26"/>
      <c r="K69" s="26"/>
      <c r="L69" s="26"/>
      <c r="M69" s="26"/>
      <c r="N69" s="26"/>
      <c r="O69" s="26"/>
      <c r="P69" s="124"/>
    </row>
    <row r="70" spans="2:16">
      <c r="B70" s="123"/>
      <c r="C70" s="179" t="s">
        <v>212</v>
      </c>
      <c r="D70" s="188">
        <v>25</v>
      </c>
      <c r="E70" s="189">
        <f t="shared" si="0"/>
        <v>27</v>
      </c>
      <c r="F70" s="188">
        <v>25</v>
      </c>
      <c r="G70" s="190">
        <f t="shared" si="1"/>
        <v>27</v>
      </c>
      <c r="H70" s="26"/>
      <c r="I70" s="26"/>
      <c r="J70" s="26"/>
      <c r="K70" s="26"/>
      <c r="L70" s="26"/>
      <c r="M70" s="26"/>
      <c r="N70" s="26"/>
      <c r="O70" s="26"/>
      <c r="P70" s="124"/>
    </row>
    <row r="71" spans="2:16">
      <c r="B71" s="123"/>
      <c r="C71" s="179" t="s">
        <v>213</v>
      </c>
      <c r="D71" s="188">
        <v>12</v>
      </c>
      <c r="E71" s="189">
        <f t="shared" si="0"/>
        <v>14</v>
      </c>
      <c r="F71" s="188">
        <v>12</v>
      </c>
      <c r="G71" s="190">
        <f t="shared" si="1"/>
        <v>14</v>
      </c>
      <c r="H71" s="26"/>
      <c r="I71" s="26"/>
      <c r="J71" s="26"/>
      <c r="K71" s="26"/>
      <c r="L71" s="26"/>
      <c r="M71" s="26"/>
      <c r="N71" s="26"/>
      <c r="O71" s="26"/>
      <c r="P71" s="124"/>
    </row>
    <row r="72" spans="2:16">
      <c r="B72" s="123"/>
      <c r="C72" s="179" t="s">
        <v>214</v>
      </c>
      <c r="D72" s="188">
        <v>25</v>
      </c>
      <c r="E72" s="189">
        <f t="shared" si="0"/>
        <v>27</v>
      </c>
      <c r="F72" s="188">
        <v>25</v>
      </c>
      <c r="G72" s="190">
        <f t="shared" si="1"/>
        <v>27</v>
      </c>
      <c r="H72" s="26"/>
      <c r="I72" s="26"/>
      <c r="J72" s="26"/>
      <c r="K72" s="26"/>
      <c r="L72" s="26"/>
      <c r="M72" s="26"/>
      <c r="N72" s="26"/>
      <c r="O72" s="26"/>
      <c r="P72" s="124"/>
    </row>
    <row r="73" spans="2:16">
      <c r="B73" s="123"/>
      <c r="C73" s="179" t="s">
        <v>215</v>
      </c>
      <c r="D73" s="188">
        <v>25</v>
      </c>
      <c r="E73" s="189">
        <f t="shared" si="0"/>
        <v>27</v>
      </c>
      <c r="F73" s="188">
        <v>25</v>
      </c>
      <c r="G73" s="190">
        <f t="shared" si="1"/>
        <v>27</v>
      </c>
      <c r="H73" s="26"/>
      <c r="I73" s="26"/>
      <c r="J73" s="26"/>
      <c r="K73" s="26"/>
      <c r="L73" s="26"/>
      <c r="M73" s="26"/>
      <c r="N73" s="26"/>
      <c r="O73" s="26"/>
      <c r="P73" s="124"/>
    </row>
    <row r="74" spans="2:16">
      <c r="B74" s="123"/>
      <c r="C74" s="179" t="s">
        <v>216</v>
      </c>
      <c r="D74" s="188">
        <v>25</v>
      </c>
      <c r="E74" s="189">
        <f t="shared" si="0"/>
        <v>27</v>
      </c>
      <c r="F74" s="188">
        <v>25</v>
      </c>
      <c r="G74" s="190">
        <f t="shared" si="1"/>
        <v>27</v>
      </c>
      <c r="H74" s="26"/>
      <c r="I74" s="26"/>
      <c r="J74" s="26"/>
      <c r="K74" s="26"/>
      <c r="L74" s="26"/>
      <c r="M74" s="26"/>
      <c r="N74" s="26"/>
      <c r="O74" s="26"/>
      <c r="P74" s="124"/>
    </row>
    <row r="75" spans="2:16">
      <c r="B75" s="123"/>
      <c r="C75" s="179" t="s">
        <v>217</v>
      </c>
      <c r="D75" s="188">
        <v>8</v>
      </c>
      <c r="E75" s="189">
        <f t="shared" si="0"/>
        <v>10</v>
      </c>
      <c r="F75" s="188">
        <v>8</v>
      </c>
      <c r="G75" s="190">
        <f t="shared" si="1"/>
        <v>10</v>
      </c>
      <c r="H75" s="26"/>
      <c r="I75" s="26"/>
      <c r="J75" s="26"/>
      <c r="K75" s="26"/>
      <c r="L75" s="26"/>
      <c r="M75" s="26"/>
      <c r="N75" s="26"/>
      <c r="O75" s="26"/>
      <c r="P75" s="124"/>
    </row>
    <row r="76" spans="2:16">
      <c r="B76" s="123"/>
      <c r="C76" s="179" t="s">
        <v>218</v>
      </c>
      <c r="D76" s="188">
        <v>25</v>
      </c>
      <c r="E76" s="189">
        <f t="shared" si="0"/>
        <v>27</v>
      </c>
      <c r="F76" s="188">
        <v>25</v>
      </c>
      <c r="G76" s="190">
        <f t="shared" si="1"/>
        <v>27</v>
      </c>
      <c r="H76" s="26"/>
      <c r="I76" s="26"/>
      <c r="J76" s="26"/>
      <c r="K76" s="26"/>
      <c r="L76" s="26"/>
      <c r="M76" s="26"/>
      <c r="N76" s="26"/>
      <c r="O76" s="26"/>
      <c r="P76" s="124"/>
    </row>
    <row r="77" spans="2:16">
      <c r="B77" s="123"/>
      <c r="C77" s="179" t="s">
        <v>219</v>
      </c>
      <c r="D77" s="188">
        <v>25</v>
      </c>
      <c r="E77" s="189">
        <f t="shared" si="0"/>
        <v>27</v>
      </c>
      <c r="F77" s="188">
        <v>25</v>
      </c>
      <c r="G77" s="190">
        <f t="shared" si="1"/>
        <v>27</v>
      </c>
      <c r="H77" s="26"/>
      <c r="I77" s="26"/>
      <c r="J77" s="26"/>
      <c r="K77" s="26"/>
      <c r="L77" s="26"/>
      <c r="M77" s="26"/>
      <c r="N77" s="26"/>
      <c r="O77" s="26"/>
      <c r="P77" s="124"/>
    </row>
    <row r="78" spans="2:16">
      <c r="B78" s="123"/>
      <c r="C78" s="179" t="s">
        <v>220</v>
      </c>
      <c r="D78" s="188">
        <v>25</v>
      </c>
      <c r="E78" s="189">
        <f t="shared" si="0"/>
        <v>27</v>
      </c>
      <c r="F78" s="188">
        <v>25</v>
      </c>
      <c r="G78" s="190">
        <f t="shared" si="1"/>
        <v>27</v>
      </c>
      <c r="H78" s="26"/>
      <c r="I78" s="26"/>
      <c r="J78" s="26"/>
      <c r="K78" s="26"/>
      <c r="L78" s="26"/>
      <c r="M78" s="26"/>
      <c r="N78" s="26"/>
      <c r="O78" s="26"/>
      <c r="P78" s="124"/>
    </row>
    <row r="79" spans="2:16">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c r="B81" s="123"/>
      <c r="C81" s="179" t="s">
        <v>223</v>
      </c>
      <c r="D81" s="188">
        <v>2</v>
      </c>
      <c r="E81" s="189">
        <f t="shared" si="14"/>
        <v>4</v>
      </c>
      <c r="F81" s="188">
        <v>2</v>
      </c>
      <c r="G81" s="190">
        <f t="shared" si="15"/>
        <v>4</v>
      </c>
      <c r="H81" s="26"/>
      <c r="I81" s="26"/>
      <c r="J81" s="26"/>
      <c r="K81" s="26"/>
      <c r="L81" s="26"/>
      <c r="M81" s="26"/>
      <c r="N81" s="26"/>
      <c r="O81" s="26"/>
      <c r="P81" s="124"/>
    </row>
    <row r="82" spans="2:16">
      <c r="B82" s="123"/>
      <c r="C82" s="179" t="s">
        <v>224</v>
      </c>
      <c r="D82" s="188">
        <v>25</v>
      </c>
      <c r="E82" s="189">
        <f t="shared" si="14"/>
        <v>27</v>
      </c>
      <c r="F82" s="188">
        <v>25</v>
      </c>
      <c r="G82" s="190">
        <f t="shared" si="15"/>
        <v>27</v>
      </c>
      <c r="H82" s="26"/>
      <c r="I82" s="26"/>
      <c r="J82" s="26"/>
      <c r="K82" s="26"/>
      <c r="L82" s="26"/>
      <c r="M82" s="26"/>
      <c r="N82" s="26"/>
      <c r="O82" s="26"/>
      <c r="P82" s="124"/>
    </row>
    <row r="83" spans="2:16">
      <c r="B83" s="123"/>
      <c r="C83" s="179" t="s">
        <v>225</v>
      </c>
      <c r="D83" s="188">
        <v>25</v>
      </c>
      <c r="E83" s="189">
        <f t="shared" si="14"/>
        <v>27</v>
      </c>
      <c r="F83" s="188">
        <v>25</v>
      </c>
      <c r="G83" s="190">
        <f t="shared" si="15"/>
        <v>27</v>
      </c>
      <c r="H83" s="26"/>
      <c r="I83" s="26"/>
      <c r="J83" s="26"/>
      <c r="K83" s="26"/>
      <c r="L83" s="26"/>
      <c r="M83" s="26"/>
      <c r="N83" s="26"/>
      <c r="O83" s="26"/>
      <c r="P83" s="124"/>
    </row>
    <row r="84" spans="2:16">
      <c r="B84" s="123"/>
      <c r="C84" s="179" t="s">
        <v>226</v>
      </c>
      <c r="D84" s="188">
        <v>13</v>
      </c>
      <c r="E84" s="189">
        <f t="shared" si="14"/>
        <v>15</v>
      </c>
      <c r="F84" s="188">
        <v>13</v>
      </c>
      <c r="G84" s="190">
        <f t="shared" si="15"/>
        <v>15</v>
      </c>
      <c r="H84" s="26"/>
      <c r="I84" s="26"/>
      <c r="J84" s="26"/>
      <c r="K84" s="26"/>
      <c r="L84" s="26"/>
      <c r="M84" s="26"/>
      <c r="N84" s="26"/>
      <c r="O84" s="26"/>
      <c r="P84" s="124"/>
    </row>
    <row r="85" spans="2:16">
      <c r="B85" s="123"/>
      <c r="C85" s="179" t="s">
        <v>227</v>
      </c>
      <c r="D85" s="188">
        <v>25</v>
      </c>
      <c r="E85" s="189">
        <v>27</v>
      </c>
      <c r="F85" s="188">
        <v>25</v>
      </c>
      <c r="G85" s="190">
        <v>27</v>
      </c>
      <c r="H85" s="26"/>
      <c r="I85" s="26"/>
      <c r="J85" s="26"/>
      <c r="K85" s="26"/>
      <c r="L85" s="26"/>
      <c r="M85" s="26"/>
      <c r="N85" s="26"/>
      <c r="O85" s="26"/>
      <c r="P85" s="124"/>
    </row>
    <row r="86" spans="2:16">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c r="B87" s="123"/>
      <c r="C87" s="164" t="s">
        <v>86</v>
      </c>
      <c r="D87" s="41">
        <v>94.3</v>
      </c>
      <c r="E87" s="189">
        <f t="shared" si="14"/>
        <v>96.3</v>
      </c>
      <c r="F87" s="41">
        <v>94.3</v>
      </c>
      <c r="G87" s="190">
        <f t="shared" si="15"/>
        <v>96.3</v>
      </c>
      <c r="H87" s="26"/>
      <c r="I87" s="26"/>
      <c r="J87" s="26"/>
      <c r="K87" s="26"/>
      <c r="L87" s="26"/>
      <c r="M87" s="26"/>
      <c r="N87" s="26"/>
      <c r="O87" s="26"/>
      <c r="P87" s="124"/>
    </row>
    <row r="88" spans="2:16">
      <c r="B88" s="123"/>
      <c r="C88" s="164" t="s">
        <v>229</v>
      </c>
      <c r="D88" s="41"/>
      <c r="E88" s="41"/>
      <c r="F88" s="41"/>
      <c r="G88" s="36"/>
      <c r="H88" s="26"/>
      <c r="I88" s="26"/>
      <c r="J88" s="26"/>
      <c r="K88" s="26"/>
      <c r="L88" s="26"/>
      <c r="M88" s="26"/>
      <c r="N88" s="26"/>
      <c r="O88" s="26"/>
      <c r="P88" s="124"/>
    </row>
    <row r="89" spans="2:16">
      <c r="B89" s="123"/>
      <c r="C89" s="164" t="s">
        <v>230</v>
      </c>
      <c r="D89" s="41"/>
      <c r="E89" s="41"/>
      <c r="F89" s="41"/>
      <c r="G89" s="36"/>
      <c r="H89" s="26"/>
      <c r="I89" s="26"/>
      <c r="J89" s="26"/>
      <c r="K89" s="26"/>
      <c r="L89" s="26"/>
      <c r="M89" s="26"/>
      <c r="N89" s="26"/>
      <c r="O89" s="26"/>
      <c r="P89" s="124"/>
    </row>
    <row r="90" spans="2:16">
      <c r="B90" s="123"/>
      <c r="C90" s="26"/>
      <c r="D90" s="26"/>
      <c r="E90" s="26"/>
      <c r="F90" s="26"/>
      <c r="G90" s="26"/>
      <c r="H90" s="26"/>
      <c r="I90" s="26"/>
      <c r="J90" s="26"/>
      <c r="K90" s="26"/>
      <c r="L90" s="26"/>
      <c r="M90" s="26"/>
      <c r="N90" s="26"/>
      <c r="O90" s="26"/>
      <c r="P90" s="124"/>
    </row>
    <row r="91" spans="2:16">
      <c r="B91" s="123"/>
      <c r="C91" s="26" t="s">
        <v>231</v>
      </c>
      <c r="D91" s="26"/>
      <c r="E91" s="26"/>
      <c r="F91" s="26"/>
      <c r="G91" s="26"/>
      <c r="H91" s="26"/>
      <c r="I91" s="26"/>
      <c r="J91" s="26"/>
      <c r="K91" s="26"/>
      <c r="L91" s="26"/>
      <c r="M91" s="26"/>
      <c r="N91" s="26"/>
      <c r="O91" s="26"/>
      <c r="P91" s="124"/>
    </row>
    <row r="92" spans="2:16" ht="45.75" thickBot="1">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0.42605138186280683</v>
      </c>
      <c r="J611" s="167">
        <f>IFERROR(VLOOKUP((VLOOKUP('Stage 2'!$E$9,Lookups!$C$647:$D$656,2,FALSE)&amp;"|"&amp;"General"&amp;"|"&amp;"FALSE"&amp;"|"&amp;VLOOKUP('Stage 2'!$E$11,Lookups!$C$621:$E$643,3,FALSE)&amp;"|"&amp;"FreeDrain"),$H$93:$O$353,3,FALSE), IFERROR(VLOOKUP("General"&amp;"|"&amp;VLOOKUP('Stage 2'!$E$11,Lookups!$C$621:$E$643,3,FALSE),$K$93:$O$353,3,FALSE),VLOOKUP("General",D93:O353,12,FALSE)))</f>
        <v>16.419173411450149</v>
      </c>
      <c r="K611" s="26"/>
      <c r="L611" s="26"/>
      <c r="M611" s="26"/>
      <c r="N611" s="26"/>
      <c r="O611" s="26"/>
      <c r="P611" s="124"/>
    </row>
    <row r="612" spans="2:16">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c r="B615" s="123"/>
      <c r="C615" s="165" t="s">
        <v>272</v>
      </c>
      <c r="D615" s="165" t="s">
        <v>272</v>
      </c>
      <c r="E615" s="165" t="s">
        <v>272</v>
      </c>
      <c r="F615" s="165" t="s">
        <v>272</v>
      </c>
      <c r="G615" s="41" t="s">
        <v>277</v>
      </c>
      <c r="H615" s="41" t="str">
        <f t="shared" ref="H615:H617" si="38">"|"&amp;"|"&amp;"|"&amp;G615</f>
        <v>|||Residential urban land</v>
      </c>
      <c r="I615" s="119" t="e">
        <f>VLOOKUP('Stage 2'!E11,Lookups!C621:H643,6,FALSE)</f>
        <v>#N/A</v>
      </c>
      <c r="J615" s="34" t="e">
        <f>VLOOKUP('Stage 2'!E11,Lookups!C621:K643,9,FALSE)</f>
        <v>#N/A</v>
      </c>
      <c r="K615" s="26"/>
      <c r="L615" s="26"/>
      <c r="M615" s="26"/>
      <c r="N615" s="26"/>
      <c r="O615" s="26"/>
      <c r="P615" s="124"/>
    </row>
    <row r="616" spans="2:16">
      <c r="B616" s="123"/>
      <c r="C616" s="165" t="s">
        <v>272</v>
      </c>
      <c r="D616" s="165" t="s">
        <v>272</v>
      </c>
      <c r="E616" s="165" t="s">
        <v>272</v>
      </c>
      <c r="F616" s="165" t="s">
        <v>272</v>
      </c>
      <c r="G616" s="41" t="s">
        <v>278</v>
      </c>
      <c r="H616" s="41" t="str">
        <f t="shared" si="38"/>
        <v>|||Commercial/industrial urban land</v>
      </c>
      <c r="I616" s="119" t="e">
        <f>VLOOKUP('Stage 2'!E11,Lookups!C621:I643,7,FALSE)</f>
        <v>#N/A</v>
      </c>
      <c r="J616" s="34" t="e">
        <f>VLOOKUP('Stage 2'!E11,Lookups!C621:M643,10,FALSE)</f>
        <v>#N/A</v>
      </c>
      <c r="K616" s="26"/>
      <c r="L616" s="26"/>
      <c r="M616" s="26"/>
      <c r="N616" s="26"/>
      <c r="O616" s="26"/>
      <c r="P616" s="124"/>
    </row>
    <row r="617" spans="2:16">
      <c r="B617" s="123"/>
      <c r="C617" s="165" t="s">
        <v>272</v>
      </c>
      <c r="D617" s="165" t="s">
        <v>272</v>
      </c>
      <c r="E617" s="165" t="s">
        <v>272</v>
      </c>
      <c r="F617" s="165" t="s">
        <v>272</v>
      </c>
      <c r="G617" s="41" t="s">
        <v>279</v>
      </c>
      <c r="H617" s="41" t="str">
        <f t="shared" si="38"/>
        <v>|||Open urban land</v>
      </c>
      <c r="I617" s="119" t="e">
        <f>VLOOKUP('Stage 2'!E11,Lookups!C621:J643,8,FALSE)</f>
        <v>#N/A</v>
      </c>
      <c r="J617" s="34" t="e">
        <f>VLOOKUP('Stage 2'!E11,Lookups!C621:P643,11,FALSE)</f>
        <v>#N/A</v>
      </c>
      <c r="K617" s="26"/>
      <c r="L617" s="26"/>
      <c r="M617" s="26"/>
      <c r="N617" s="26"/>
      <c r="O617" s="26"/>
      <c r="P617" s="124"/>
    </row>
    <row r="618" spans="2:16">
      <c r="B618" s="123"/>
      <c r="C618" s="26"/>
      <c r="D618" s="26"/>
      <c r="E618" s="26"/>
      <c r="F618" s="26"/>
      <c r="G618" s="26"/>
      <c r="H618" s="26"/>
      <c r="I618" s="27"/>
      <c r="J618" s="27"/>
      <c r="K618" s="26"/>
      <c r="L618" s="26"/>
      <c r="M618" s="26"/>
      <c r="N618" s="26"/>
      <c r="O618" s="26"/>
      <c r="P618" s="124"/>
    </row>
    <row r="619" spans="2:16">
      <c r="B619" s="123"/>
      <c r="C619" s="26" t="s">
        <v>280</v>
      </c>
      <c r="D619" s="26"/>
      <c r="E619" s="26"/>
      <c r="F619" s="26"/>
      <c r="G619" s="26"/>
      <c r="H619" s="26"/>
      <c r="I619" s="27"/>
      <c r="J619" s="27"/>
      <c r="K619" s="26"/>
      <c r="L619" s="26"/>
      <c r="M619" s="26"/>
      <c r="N619" s="26"/>
      <c r="O619" s="26"/>
      <c r="P619" s="124"/>
    </row>
    <row r="620" spans="2:16" ht="30.75" thickBot="1">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c r="B644" s="123"/>
      <c r="C644" s="26"/>
      <c r="D644" s="26"/>
      <c r="E644" s="26"/>
      <c r="F644" s="26"/>
      <c r="G644" s="26"/>
      <c r="H644" s="26"/>
      <c r="I644" s="27"/>
      <c r="J644" s="27"/>
      <c r="K644" s="26"/>
      <c r="L644" s="26"/>
      <c r="M644" s="26"/>
      <c r="N644" s="26"/>
      <c r="O644" s="26"/>
      <c r="P644" s="124"/>
    </row>
    <row r="645" spans="2:16">
      <c r="B645" s="123"/>
      <c r="C645" s="26" t="s">
        <v>316</v>
      </c>
      <c r="D645" s="26"/>
      <c r="E645" s="26"/>
      <c r="F645" s="26"/>
      <c r="G645" s="26" t="s">
        <v>317</v>
      </c>
      <c r="H645" s="26"/>
      <c r="I645" s="26" t="s">
        <v>318</v>
      </c>
      <c r="J645" s="27"/>
      <c r="K645" s="26"/>
      <c r="L645" s="26"/>
      <c r="M645" s="26"/>
      <c r="N645" s="26"/>
      <c r="O645" s="26"/>
      <c r="P645" s="124"/>
    </row>
    <row r="646" spans="2:16" ht="15.75" thickBot="1">
      <c r="B646" s="123"/>
      <c r="C646" s="32" t="s">
        <v>319</v>
      </c>
      <c r="D646" s="37" t="s">
        <v>320</v>
      </c>
      <c r="E646" s="37" t="s">
        <v>321</v>
      </c>
      <c r="F646" s="26"/>
      <c r="G646" s="35" t="s">
        <v>322</v>
      </c>
      <c r="H646" s="26"/>
      <c r="I646" s="35" t="s">
        <v>323</v>
      </c>
      <c r="J646" s="27"/>
      <c r="K646" s="26"/>
      <c r="L646" s="26"/>
      <c r="M646" s="26"/>
      <c r="N646" s="26"/>
      <c r="O646" s="26"/>
      <c r="P646" s="124"/>
    </row>
    <row r="647" spans="2:16" ht="15" thickTop="1">
      <c r="B647" s="123"/>
      <c r="C647" s="182" t="s">
        <v>245</v>
      </c>
      <c r="D647" s="187" t="s">
        <v>245</v>
      </c>
      <c r="E647" s="187" t="s">
        <v>268</v>
      </c>
      <c r="F647" s="26"/>
      <c r="G647" s="36" t="s">
        <v>251</v>
      </c>
      <c r="H647" s="26"/>
      <c r="I647" s="36" t="s">
        <v>121</v>
      </c>
      <c r="J647" s="27"/>
      <c r="K647" s="26"/>
      <c r="L647" s="26"/>
      <c r="M647" s="26"/>
      <c r="N647" s="26"/>
      <c r="O647" s="26"/>
      <c r="P647" s="124"/>
    </row>
    <row r="648" spans="2:16">
      <c r="B648" s="123"/>
      <c r="C648" s="179" t="s">
        <v>258</v>
      </c>
      <c r="D648" s="183" t="s">
        <v>258</v>
      </c>
      <c r="E648" s="183" t="s">
        <v>269</v>
      </c>
      <c r="F648" s="26"/>
      <c r="G648" s="36" t="s">
        <v>252</v>
      </c>
      <c r="H648" s="26"/>
      <c r="I648" s="36" t="s">
        <v>251</v>
      </c>
      <c r="J648" s="27"/>
      <c r="K648" s="26"/>
      <c r="L648" s="26"/>
      <c r="M648" s="26"/>
      <c r="N648" s="26"/>
      <c r="O648" s="26"/>
      <c r="P648" s="124"/>
    </row>
    <row r="649" spans="2:16">
      <c r="B649" s="123"/>
      <c r="C649" s="179" t="s">
        <v>265</v>
      </c>
      <c r="D649" s="183" t="s">
        <v>265</v>
      </c>
      <c r="E649" s="183" t="s">
        <v>271</v>
      </c>
      <c r="F649" s="26"/>
      <c r="G649" s="36" t="s">
        <v>253</v>
      </c>
      <c r="H649" s="26"/>
      <c r="I649" s="36" t="s">
        <v>252</v>
      </c>
      <c r="J649" s="27"/>
      <c r="K649" s="26"/>
      <c r="L649" s="26"/>
      <c r="M649" s="26"/>
      <c r="N649" s="26"/>
      <c r="O649" s="26"/>
      <c r="P649" s="124"/>
    </row>
    <row r="650" spans="2:16">
      <c r="B650" s="123"/>
      <c r="C650" s="179" t="s">
        <v>260</v>
      </c>
      <c r="D650" s="29" t="s">
        <v>260</v>
      </c>
      <c r="E650" s="183" t="s">
        <v>271</v>
      </c>
      <c r="F650" s="26"/>
      <c r="G650" s="36" t="s">
        <v>254</v>
      </c>
      <c r="H650" s="26"/>
      <c r="I650" s="36" t="s">
        <v>253</v>
      </c>
      <c r="J650" s="27"/>
      <c r="K650" s="26"/>
      <c r="L650" s="26"/>
      <c r="M650" s="26"/>
      <c r="N650" s="26"/>
      <c r="O650" s="26"/>
      <c r="P650" s="124"/>
    </row>
    <row r="651" spans="2:16">
      <c r="B651" s="123"/>
      <c r="C651" s="179" t="s">
        <v>339</v>
      </c>
      <c r="D651" s="29" t="s">
        <v>339</v>
      </c>
      <c r="E651" s="29" t="s">
        <v>270</v>
      </c>
      <c r="F651" s="26"/>
      <c r="G651" s="36" t="s">
        <v>255</v>
      </c>
      <c r="H651" s="26"/>
      <c r="I651" s="36" t="s">
        <v>254</v>
      </c>
      <c r="J651" s="27"/>
      <c r="K651" s="26"/>
      <c r="L651" s="26"/>
      <c r="M651" s="26"/>
      <c r="N651" s="26"/>
      <c r="O651" s="26"/>
      <c r="P651" s="124"/>
    </row>
    <row r="652" spans="2:16">
      <c r="B652" s="123"/>
      <c r="C652" s="179" t="s">
        <v>261</v>
      </c>
      <c r="D652" s="212" t="s">
        <v>261</v>
      </c>
      <c r="E652" s="29" t="s">
        <v>270</v>
      </c>
      <c r="F652" s="26"/>
      <c r="G652" s="36" t="s">
        <v>324</v>
      </c>
      <c r="H652" s="26"/>
      <c r="I652" s="36" t="s">
        <v>255</v>
      </c>
      <c r="J652" s="27"/>
      <c r="K652" s="26"/>
      <c r="L652" s="26"/>
      <c r="M652" s="26"/>
      <c r="N652" s="26"/>
      <c r="O652" s="26"/>
      <c r="P652" s="124"/>
    </row>
    <row r="653" spans="2:16">
      <c r="B653" s="123"/>
      <c r="C653" s="179" t="s">
        <v>262</v>
      </c>
      <c r="D653" s="212" t="s">
        <v>262</v>
      </c>
      <c r="E653" s="29" t="s">
        <v>270</v>
      </c>
      <c r="F653" s="26"/>
      <c r="G653" s="36" t="s">
        <v>256</v>
      </c>
      <c r="H653" s="26"/>
      <c r="I653" s="36" t="s">
        <v>256</v>
      </c>
      <c r="J653" s="27"/>
      <c r="K653" s="26"/>
      <c r="L653" s="26"/>
      <c r="M653" s="26"/>
      <c r="N653" s="26"/>
      <c r="O653" s="26"/>
      <c r="P653" s="124"/>
    </row>
    <row r="654" spans="2:16">
      <c r="B654" s="123"/>
      <c r="C654" s="179" t="s">
        <v>263</v>
      </c>
      <c r="D654" s="212" t="s">
        <v>263</v>
      </c>
      <c r="E654" s="29" t="s">
        <v>270</v>
      </c>
      <c r="F654" s="26"/>
      <c r="G654" s="36" t="s">
        <v>257</v>
      </c>
      <c r="H654" s="26"/>
      <c r="I654" s="36" t="s">
        <v>257</v>
      </c>
      <c r="J654" s="27"/>
      <c r="K654" s="26"/>
      <c r="L654" s="26"/>
      <c r="M654" s="26"/>
      <c r="N654" s="26"/>
      <c r="O654" s="26"/>
      <c r="P654" s="124"/>
    </row>
    <row r="655" spans="2:16">
      <c r="B655" s="123"/>
      <c r="C655" s="179" t="s">
        <v>264</v>
      </c>
      <c r="D655" s="212" t="s">
        <v>264</v>
      </c>
      <c r="E655" s="29" t="s">
        <v>271</v>
      </c>
      <c r="F655" s="26"/>
      <c r="G655" s="172" t="s">
        <v>126</v>
      </c>
      <c r="H655" s="26"/>
      <c r="I655" s="172" t="s">
        <v>126</v>
      </c>
      <c r="J655" s="27"/>
      <c r="K655" s="26"/>
      <c r="L655" s="26"/>
      <c r="M655" s="26"/>
      <c r="N655" s="26"/>
      <c r="O655" s="26"/>
      <c r="P655" s="124"/>
    </row>
    <row r="656" spans="2:16">
      <c r="B656" s="123"/>
      <c r="C656" s="179" t="s">
        <v>111</v>
      </c>
      <c r="D656" s="212" t="s">
        <v>111</v>
      </c>
      <c r="E656" s="29" t="s">
        <v>267</v>
      </c>
      <c r="F656" s="26"/>
      <c r="G656" s="172" t="s">
        <v>274</v>
      </c>
      <c r="H656" s="26"/>
      <c r="I656" s="172" t="s">
        <v>274</v>
      </c>
      <c r="J656" s="27"/>
      <c r="K656" s="26"/>
      <c r="L656" s="26"/>
      <c r="M656" s="26"/>
      <c r="N656" s="26"/>
      <c r="O656" s="26"/>
      <c r="P656" s="124"/>
    </row>
    <row r="657" spans="2:16">
      <c r="B657" s="123"/>
      <c r="C657" s="26"/>
      <c r="D657" s="26"/>
      <c r="E657" s="26"/>
      <c r="F657" s="26"/>
      <c r="G657" s="172" t="s">
        <v>275</v>
      </c>
      <c r="H657" s="26"/>
      <c r="I657" s="172" t="s">
        <v>275</v>
      </c>
      <c r="J657" s="27"/>
      <c r="K657" s="26"/>
      <c r="L657" s="26"/>
      <c r="M657" s="26"/>
      <c r="N657" s="26"/>
      <c r="O657" s="26"/>
      <c r="P657" s="124"/>
    </row>
    <row r="658" spans="2:16">
      <c r="B658" s="123"/>
      <c r="C658" s="26"/>
      <c r="D658" s="26"/>
      <c r="E658" s="26"/>
      <c r="F658" s="26"/>
      <c r="G658" s="172" t="s">
        <v>276</v>
      </c>
      <c r="H658" s="26"/>
      <c r="I658" s="172" t="s">
        <v>276</v>
      </c>
      <c r="J658" s="26"/>
      <c r="K658" s="26"/>
      <c r="L658" s="26"/>
      <c r="M658" s="26"/>
      <c r="N658" s="26"/>
      <c r="O658" s="26"/>
      <c r="P658" s="124"/>
    </row>
    <row r="659" spans="2:16">
      <c r="B659" s="123"/>
      <c r="C659" s="26" t="s">
        <v>325</v>
      </c>
      <c r="D659" s="26"/>
      <c r="E659" s="26"/>
      <c r="F659" s="26"/>
      <c r="G659" s="36" t="s">
        <v>277</v>
      </c>
      <c r="H659" s="28"/>
      <c r="I659" s="36" t="s">
        <v>277</v>
      </c>
      <c r="J659" s="26"/>
      <c r="K659" s="26"/>
      <c r="L659" s="26"/>
      <c r="M659" s="26"/>
      <c r="N659" s="26"/>
      <c r="O659" s="26"/>
      <c r="P659" s="124"/>
    </row>
    <row r="660" spans="2:16" ht="15.75" thickBot="1">
      <c r="B660" s="123"/>
      <c r="C660" s="31" t="s">
        <v>326</v>
      </c>
      <c r="D660" s="30" t="s">
        <v>327</v>
      </c>
      <c r="E660" s="39" t="s">
        <v>328</v>
      </c>
      <c r="F660" s="26"/>
      <c r="G660" s="36" t="s">
        <v>330</v>
      </c>
      <c r="H660" s="26"/>
      <c r="I660" s="36" t="s">
        <v>330</v>
      </c>
      <c r="J660" s="26"/>
      <c r="K660" s="26"/>
      <c r="L660" s="26"/>
      <c r="M660" s="26"/>
      <c r="N660" s="26"/>
      <c r="O660" s="26"/>
      <c r="P660" s="124"/>
    </row>
    <row r="661" spans="2:16" ht="15" thickTop="1">
      <c r="B661" s="123"/>
      <c r="C661" s="40" t="s">
        <v>113</v>
      </c>
      <c r="D661" s="41" t="s">
        <v>247</v>
      </c>
      <c r="E661" s="38" t="s">
        <v>329</v>
      </c>
      <c r="F661" s="26"/>
      <c r="G661" s="36" t="s">
        <v>279</v>
      </c>
      <c r="H661" s="26"/>
      <c r="I661" s="36" t="s">
        <v>279</v>
      </c>
      <c r="J661" s="26"/>
      <c r="K661" s="26"/>
      <c r="L661" s="26"/>
      <c r="M661" s="26"/>
      <c r="N661" s="26"/>
      <c r="O661" s="26"/>
      <c r="P661" s="124"/>
    </row>
    <row r="662" spans="2:16">
      <c r="B662" s="123"/>
      <c r="C662" s="40" t="s">
        <v>331</v>
      </c>
      <c r="D662" s="41" t="s">
        <v>248</v>
      </c>
      <c r="E662" s="38" t="s">
        <v>332</v>
      </c>
      <c r="F662" s="26"/>
      <c r="G662" s="29" t="s">
        <v>273</v>
      </c>
      <c r="H662" s="26"/>
      <c r="I662" s="29" t="s">
        <v>273</v>
      </c>
      <c r="J662" s="26"/>
      <c r="K662" s="26"/>
      <c r="L662" s="26"/>
      <c r="M662" s="26"/>
      <c r="N662" s="26"/>
      <c r="O662" s="26"/>
      <c r="P662" s="124"/>
    </row>
    <row r="663" spans="2:16">
      <c r="B663" s="123"/>
      <c r="C663" s="40" t="s">
        <v>333</v>
      </c>
      <c r="D663" s="41" t="s">
        <v>249</v>
      </c>
      <c r="E663" s="38" t="s">
        <v>334</v>
      </c>
      <c r="F663" s="26"/>
      <c r="G663" s="21"/>
      <c r="H663" s="26"/>
      <c r="I663" s="21"/>
      <c r="J663" s="26"/>
      <c r="K663" s="26"/>
      <c r="L663" s="26"/>
      <c r="M663" s="26"/>
      <c r="N663" s="26"/>
      <c r="O663" s="26"/>
      <c r="P663" s="124"/>
    </row>
    <row r="664" spans="2:16">
      <c r="B664" s="123"/>
      <c r="C664" s="33" t="s">
        <v>335</v>
      </c>
      <c r="D664" s="41" t="s">
        <v>248</v>
      </c>
      <c r="E664" s="38" t="s">
        <v>332</v>
      </c>
      <c r="F664" s="26"/>
      <c r="G664" s="21"/>
      <c r="H664" s="26"/>
      <c r="I664" s="21"/>
      <c r="J664" s="26"/>
      <c r="K664" s="26"/>
      <c r="L664" s="26"/>
      <c r="M664" s="26"/>
      <c r="N664" s="26"/>
      <c r="O664" s="26"/>
      <c r="P664" s="124"/>
    </row>
    <row r="665" spans="2:16">
      <c r="B665" s="123"/>
      <c r="C665" s="33" t="s">
        <v>336</v>
      </c>
      <c r="D665" s="41" t="s">
        <v>248</v>
      </c>
      <c r="E665" s="38" t="s">
        <v>332</v>
      </c>
      <c r="F665" s="26"/>
      <c r="G665" s="21"/>
      <c r="H665" s="26"/>
      <c r="I665" s="21"/>
      <c r="J665" s="26"/>
      <c r="K665" s="26"/>
      <c r="L665" s="26"/>
      <c r="M665" s="26"/>
      <c r="N665" s="26"/>
      <c r="O665" s="26"/>
      <c r="P665" s="124"/>
    </row>
    <row r="666" spans="2:16">
      <c r="B666" s="123"/>
      <c r="C666" s="40" t="s">
        <v>337</v>
      </c>
      <c r="D666" s="41" t="s">
        <v>248</v>
      </c>
      <c r="E666" s="36" t="s">
        <v>332</v>
      </c>
      <c r="F666" s="26"/>
      <c r="G666" s="21"/>
      <c r="H666" s="26"/>
      <c r="I666" s="21"/>
      <c r="J666" s="26"/>
      <c r="K666" s="26"/>
      <c r="L666" s="26"/>
      <c r="M666" s="26"/>
      <c r="N666" s="26"/>
      <c r="O666" s="26"/>
      <c r="P666" s="124"/>
    </row>
    <row r="667" spans="2:16">
      <c r="B667" s="123"/>
      <c r="C667" s="26"/>
      <c r="D667" s="27"/>
      <c r="E667" s="26"/>
      <c r="F667" s="26"/>
      <c r="G667" s="21"/>
      <c r="H667" s="26"/>
      <c r="I667" s="21"/>
      <c r="J667" s="26"/>
      <c r="K667" s="26"/>
      <c r="L667" s="26"/>
      <c r="M667" s="26"/>
      <c r="N667" s="26"/>
      <c r="O667" s="26"/>
      <c r="P667" s="124"/>
    </row>
    <row r="668" spans="2:16">
      <c r="B668" s="123"/>
      <c r="C668" s="26" t="s">
        <v>338</v>
      </c>
      <c r="D668" s="27"/>
      <c r="E668" s="26"/>
      <c r="F668" s="26"/>
      <c r="G668" s="21"/>
      <c r="H668" s="26"/>
      <c r="I668" s="21"/>
      <c r="J668" s="26"/>
      <c r="K668" s="26"/>
      <c r="L668" s="26"/>
      <c r="M668" s="26"/>
      <c r="N668" s="26"/>
      <c r="O668" s="26"/>
      <c r="P668" s="124"/>
    </row>
    <row r="669" spans="2:16" ht="15.75" thickBot="1">
      <c r="B669" s="123"/>
      <c r="C669" s="170" t="s">
        <v>234</v>
      </c>
      <c r="D669" s="35" t="s">
        <v>320</v>
      </c>
      <c r="E669" s="26"/>
      <c r="F669" s="26"/>
      <c r="G669" s="21"/>
      <c r="H669" s="26"/>
      <c r="I669" s="26"/>
      <c r="J669" s="26"/>
      <c r="K669" s="26"/>
      <c r="L669" s="26"/>
      <c r="M669" s="26"/>
      <c r="N669" s="26"/>
      <c r="O669" s="26"/>
      <c r="P669" s="124"/>
    </row>
    <row r="670" spans="2:16" ht="15" thickTop="1">
      <c r="B670" s="123"/>
      <c r="C670" s="33" t="s">
        <v>117</v>
      </c>
      <c r="D670" s="34" t="b">
        <v>1</v>
      </c>
      <c r="E670" s="26"/>
      <c r="F670" s="26"/>
      <c r="G670" s="21"/>
      <c r="H670" s="26"/>
      <c r="I670" s="26"/>
      <c r="J670" s="26"/>
      <c r="K670" s="26"/>
      <c r="L670" s="26"/>
      <c r="M670" s="26"/>
      <c r="N670" s="26"/>
      <c r="O670" s="26"/>
      <c r="P670" s="124"/>
    </row>
    <row r="671" spans="2:16">
      <c r="B671" s="123"/>
      <c r="C671" s="33" t="s">
        <v>84</v>
      </c>
      <c r="D671" s="34" t="b">
        <v>0</v>
      </c>
      <c r="E671" s="26"/>
      <c r="F671" s="26"/>
      <c r="G671" s="21"/>
      <c r="H671" s="26"/>
      <c r="I671" s="26"/>
      <c r="J671" s="26"/>
      <c r="K671" s="26"/>
      <c r="L671" s="26"/>
      <c r="M671" s="26"/>
      <c r="N671" s="26"/>
      <c r="O671" s="26"/>
      <c r="P671" s="124"/>
    </row>
    <row r="672" spans="2:16">
      <c r="B672" s="123"/>
      <c r="C672" s="26"/>
      <c r="D672" s="27"/>
      <c r="E672" s="27"/>
      <c r="F672" s="26"/>
      <c r="G672" s="21"/>
      <c r="H672" s="26"/>
      <c r="I672" s="21"/>
      <c r="J672" s="21"/>
      <c r="K672" s="21"/>
      <c r="L672" s="21"/>
      <c r="M672" s="21"/>
      <c r="N672" s="21"/>
      <c r="O672" s="21"/>
      <c r="P672" s="124"/>
    </row>
    <row r="673" spans="2:16" ht="15" thickBot="1">
      <c r="B673" s="184"/>
      <c r="C673" s="160"/>
      <c r="D673" s="161"/>
      <c r="E673" s="161"/>
      <c r="F673" s="160"/>
      <c r="G673" s="162"/>
      <c r="H673" s="162"/>
      <c r="I673" s="162"/>
      <c r="J673" s="162"/>
      <c r="K673" s="162"/>
      <c r="L673" s="162"/>
      <c r="M673" s="162"/>
      <c r="N673" s="162"/>
      <c r="O673" s="162"/>
      <c r="P673" s="185"/>
    </row>
    <row r="674" spans="2:16" ht="15" thickTop="1">
      <c r="F674" s="36"/>
    </row>
    <row r="675" spans="2:16">
      <c r="F675" s="36"/>
      <c r="G675" s="36"/>
      <c r="H675" s="36"/>
      <c r="I675" s="34"/>
      <c r="J675" s="34"/>
    </row>
    <row r="676" spans="2:16">
      <c r="F676" s="36"/>
      <c r="G676" s="36"/>
      <c r="H676" s="36"/>
      <c r="I676" s="34"/>
      <c r="J676" s="34"/>
    </row>
    <row r="677" spans="2:16">
      <c r="F677" s="36"/>
      <c r="G677" s="36"/>
      <c r="H677" s="36"/>
      <c r="I677" s="34"/>
      <c r="J677" s="34"/>
    </row>
    <row r="678" spans="2:16">
      <c r="F678" s="36"/>
      <c r="G678" s="36"/>
      <c r="H678" s="36"/>
      <c r="I678" s="34"/>
      <c r="J678" s="34"/>
    </row>
    <row r="679" spans="2:16">
      <c r="F679" s="36"/>
      <c r="G679" s="36"/>
      <c r="H679" s="36"/>
      <c r="I679" s="34"/>
      <c r="J679" s="34"/>
    </row>
    <row r="680" spans="2:16">
      <c r="F680" s="36"/>
      <c r="G680" s="36"/>
      <c r="H680" s="36"/>
      <c r="I680" s="34"/>
      <c r="J680" s="34"/>
    </row>
    <row r="681" spans="2:16">
      <c r="F681" s="36"/>
      <c r="G681" s="36"/>
      <c r="H681" s="36"/>
      <c r="I681" s="34"/>
      <c r="J681" s="34"/>
    </row>
    <row r="682" spans="2:16">
      <c r="F682" s="36"/>
      <c r="G682" s="36"/>
      <c r="H682" s="36"/>
      <c r="I682" s="34"/>
      <c r="J682" s="34"/>
    </row>
    <row r="683" spans="2:16">
      <c r="F683" s="36"/>
      <c r="G683" s="36"/>
      <c r="H683" s="36"/>
      <c r="I683" s="34"/>
      <c r="J683" s="34"/>
    </row>
    <row r="684" spans="2:16">
      <c r="F684" s="36"/>
      <c r="G684" s="36"/>
      <c r="H684" s="36"/>
      <c r="I684" s="34"/>
      <c r="J684" s="34"/>
    </row>
    <row r="685" spans="2:16">
      <c r="F685" s="36"/>
      <c r="G685" s="36"/>
      <c r="H685" s="36"/>
      <c r="I685" s="34"/>
      <c r="J685" s="34"/>
    </row>
    <row r="686" spans="2:16">
      <c r="F686" s="36"/>
      <c r="G686" s="36"/>
      <c r="H686" s="36"/>
      <c r="I686" s="34"/>
      <c r="J686" s="34"/>
    </row>
    <row r="687" spans="2:16">
      <c r="F687" s="36"/>
      <c r="G687" s="36"/>
      <c r="H687" s="36"/>
      <c r="I687" s="34"/>
      <c r="J687" s="34"/>
    </row>
    <row r="688" spans="2:16">
      <c r="F688" s="36"/>
      <c r="G688" s="36"/>
      <c r="H688" s="36"/>
      <c r="I688" s="34"/>
      <c r="J688" s="34"/>
    </row>
    <row r="689" spans="6:10">
      <c r="F689" s="36"/>
      <c r="G689" s="36"/>
      <c r="H689" s="36"/>
      <c r="I689" s="34"/>
      <c r="J689" s="34"/>
    </row>
    <row r="690" spans="6:10">
      <c r="F690" s="36"/>
      <c r="G690" s="36"/>
      <c r="H690" s="36"/>
      <c r="I690" s="34"/>
      <c r="J690" s="34"/>
    </row>
    <row r="691" spans="6:10">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JEFF</cp:lastModifiedBy>
  <cp:revision/>
  <cp:lastPrinted>2023-11-22T09:19:53Z</cp:lastPrinted>
  <dcterms:created xsi:type="dcterms:W3CDTF">2021-10-14T13:24:34Z</dcterms:created>
  <dcterms:modified xsi:type="dcterms:W3CDTF">2023-11-22T09:21:35Z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