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updateLinks="never" defaultThemeVersion="166925"/>
  <mc:AlternateContent xmlns:mc="http://schemas.openxmlformats.org/markup-compatibility/2006">
    <mc:Choice Requires="x15">
      <x15ac:absPath xmlns:x15ac="http://schemas.microsoft.com/office/spreadsheetml/2010/11/ac" url="C:\Users\seanr\Sean Reading Dropbox\Sean Reading\JB Architecture File\Projects\800 25 Wittering Road, Hayling Island\Planning Application\"/>
    </mc:Choice>
  </mc:AlternateContent>
  <xr:revisionPtr revIDLastSave="0" documentId="8_{35B25A44-4AC6-48E4-B4AF-9843A385F1BA}"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28920" yWindow="-45" windowWidth="29040" windowHeight="15720" tabRatio="801" activeTab="1"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C26" i="8" s="1"/>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C25" i="8" s="1"/>
  <c r="H613" i="3"/>
  <c r="C24" i="8" s="1"/>
  <c r="H612" i="3"/>
  <c r="C23" i="8" s="1"/>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<sst xmlns="http://schemas.openxmlformats.org/spreadsheetml/2006/main" count="3056" uniqueCount="843">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</sst>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11" zoomScaleNormal="100" workbookViewId="0">
      <selection activeCell="A22" sqref="A22"/>
    </sheetView>
  </sheetViews>
  <sheetFormatPr defaultColWidth="8.88671875" defaultRowHeight="15" x14ac:dyDescent="0.3"/>
  <cols>
    <col min="1" max="1" width="133.44140625" style="5" customWidth="1"/>
    <col min="2" max="2" width="44.88671875" style="5" customWidth="1"/>
    <col min="3" max="207" width="8.5546875" style="5" customWidth="1"/>
    <col min="208" max="16384" width="8.88671875" style="5"/>
  </cols>
  <sheetData>
    <row r="1" spans="1:2" ht="57" customHeight="1" x14ac:dyDescent="0.3">
      <c r="A1" s="14" t="s">
        <v>0</v>
      </c>
    </row>
    <row r="2" spans="1:2" ht="26.25" customHeight="1" x14ac:dyDescent="0.3">
      <c r="A2" s="6" t="s">
        <v>1</v>
      </c>
    </row>
    <row r="3" spans="1:2" ht="26.25" customHeight="1" x14ac:dyDescent="0.3">
      <c r="A3" s="6" t="s">
        <v>2</v>
      </c>
    </row>
    <row r="4" spans="1:2" ht="30.75" customHeight="1" x14ac:dyDescent="0.3">
      <c r="A4" s="6" t="s">
        <v>3</v>
      </c>
    </row>
    <row r="5" spans="1:2" ht="26.25" customHeight="1" x14ac:dyDescent="0.3">
      <c r="A5" s="6" t="s">
        <v>4</v>
      </c>
    </row>
    <row r="6" spans="1:2" ht="26.25" customHeight="1" x14ac:dyDescent="0.3">
      <c r="A6" s="6" t="s">
        <v>5</v>
      </c>
    </row>
    <row r="7" spans="1:2" ht="50.25" customHeight="1" x14ac:dyDescent="0.3">
      <c r="A7" s="6" t="s">
        <v>6</v>
      </c>
    </row>
    <row r="8" spans="1:2" ht="36" customHeight="1" x14ac:dyDescent="0.3">
      <c r="A8" s="6" t="s">
        <v>7</v>
      </c>
    </row>
    <row r="9" spans="1:2" ht="37.5" customHeight="1" x14ac:dyDescent="0.3">
      <c r="A9" s="7" t="s">
        <v>8</v>
      </c>
    </row>
    <row r="10" spans="1:2" ht="37.5" customHeight="1" x14ac:dyDescent="0.3">
      <c r="A10" s="8" t="s">
        <v>9</v>
      </c>
      <c r="B10" s="8" t="s">
        <v>10</v>
      </c>
    </row>
    <row r="11" spans="1:2" ht="20.25" customHeight="1" x14ac:dyDescent="0.3">
      <c r="A11" s="6" t="s">
        <v>11</v>
      </c>
      <c r="B11" s="9" t="s">
        <v>12</v>
      </c>
    </row>
    <row r="12" spans="1:2" ht="20.25" customHeight="1" x14ac:dyDescent="0.3">
      <c r="A12" s="6" t="s">
        <v>13</v>
      </c>
      <c r="B12" s="9" t="s">
        <v>14</v>
      </c>
    </row>
    <row r="13" spans="1:2" ht="20.25" customHeight="1" x14ac:dyDescent="0.3">
      <c r="A13" s="6" t="s">
        <v>15</v>
      </c>
      <c r="B13" s="9" t="s">
        <v>16</v>
      </c>
    </row>
    <row r="14" spans="1:2" ht="20.25" customHeight="1" x14ac:dyDescent="0.3">
      <c r="A14" s="6" t="s">
        <v>17</v>
      </c>
      <c r="B14" s="9" t="s">
        <v>18</v>
      </c>
    </row>
    <row r="15" spans="1:2" ht="20.25" customHeight="1" x14ac:dyDescent="0.3">
      <c r="A15" s="6" t="s">
        <v>19</v>
      </c>
      <c r="B15" s="9" t="s">
        <v>20</v>
      </c>
    </row>
    <row r="16" spans="1:2" ht="37.5" customHeight="1" x14ac:dyDescent="0.3">
      <c r="A16" s="7" t="s">
        <v>21</v>
      </c>
      <c r="B16" s="10"/>
    </row>
    <row r="17" spans="1:1" ht="24" customHeight="1" x14ac:dyDescent="0.3">
      <c r="A17" s="6" t="s">
        <v>22</v>
      </c>
    </row>
    <row r="18" spans="1:1" ht="36.75" customHeight="1" x14ac:dyDescent="0.3">
      <c r="A18" s="6" t="s">
        <v>23</v>
      </c>
    </row>
    <row r="19" spans="1:1" ht="36.75" customHeight="1" x14ac:dyDescent="0.3">
      <c r="A19" s="6" t="s">
        <v>24</v>
      </c>
    </row>
    <row r="20" spans="1:1" ht="66" customHeight="1" x14ac:dyDescent="0.3">
      <c r="A20" s="6" t="s">
        <v>25</v>
      </c>
    </row>
    <row r="21" spans="1:1" ht="33" customHeight="1" x14ac:dyDescent="0.3">
      <c r="A21" s="6" t="s">
        <v>26</v>
      </c>
    </row>
    <row r="22" spans="1:1" ht="24" customHeight="1" x14ac:dyDescent="0.3">
      <c r="A22" s="11" t="s">
        <v>27</v>
      </c>
    </row>
    <row r="23" spans="1:1" ht="32.25" customHeight="1" x14ac:dyDescent="0.3">
      <c r="A23" s="6" t="s">
        <v>28</v>
      </c>
    </row>
    <row r="24" spans="1:1" ht="21.75" customHeight="1" x14ac:dyDescent="0.3">
      <c r="A24" s="6" t="s">
        <v>29</v>
      </c>
    </row>
    <row r="25" spans="1:1" ht="36" customHeight="1" x14ac:dyDescent="0.3">
      <c r="A25" s="6" t="s">
        <v>30</v>
      </c>
    </row>
    <row r="26" spans="1:1" ht="51" customHeight="1" x14ac:dyDescent="0.3">
      <c r="A26" s="11" t="s">
        <v>31</v>
      </c>
    </row>
    <row r="27" spans="1:1" ht="34.5" customHeight="1" x14ac:dyDescent="0.3">
      <c r="A27" s="6" t="s">
        <v>32</v>
      </c>
    </row>
    <row r="28" spans="1:1" ht="37.5" customHeight="1" x14ac:dyDescent="0.3">
      <c r="A28" s="7" t="s">
        <v>33</v>
      </c>
    </row>
    <row r="29" spans="1:1" ht="20.25" customHeight="1" x14ac:dyDescent="0.3">
      <c r="A29" s="6" t="s">
        <v>34</v>
      </c>
    </row>
    <row r="30" spans="1:1" ht="50.25" customHeight="1" x14ac:dyDescent="0.3">
      <c r="A30" s="6" t="s">
        <v>35</v>
      </c>
    </row>
    <row r="31" spans="1:1" ht="51.75" customHeight="1" x14ac:dyDescent="0.3">
      <c r="A31" s="6" t="s">
        <v>36</v>
      </c>
    </row>
    <row r="32" spans="1:1" ht="151.5" customHeight="1" x14ac:dyDescent="0.3">
      <c r="A32" s="6" t="s">
        <v>37</v>
      </c>
    </row>
    <row r="33" spans="1:2" ht="45" x14ac:dyDescent="0.3">
      <c r="A33" s="6" t="s">
        <v>38</v>
      </c>
    </row>
    <row r="34" spans="1:2" ht="51" customHeight="1" x14ac:dyDescent="0.3">
      <c r="A34" s="6" t="s">
        <v>39</v>
      </c>
    </row>
    <row r="35" spans="1:2" ht="37.5" customHeight="1" x14ac:dyDescent="0.3">
      <c r="A35" s="6" t="s">
        <v>40</v>
      </c>
    </row>
    <row r="36" spans="1:2" ht="141" customHeight="1" x14ac:dyDescent="0.3">
      <c r="A36" s="6" t="s">
        <v>41</v>
      </c>
    </row>
    <row r="37" spans="1:2" ht="37.5" customHeight="1" x14ac:dyDescent="0.3">
      <c r="A37" s="7" t="s">
        <v>42</v>
      </c>
    </row>
    <row r="38" spans="1:2" ht="79.5" customHeight="1" x14ac:dyDescent="0.3">
      <c r="A38" s="6" t="s">
        <v>43</v>
      </c>
    </row>
    <row r="39" spans="1:2" ht="66.75" customHeight="1" x14ac:dyDescent="0.3">
      <c r="A39" s="11" t="s">
        <v>44</v>
      </c>
    </row>
    <row r="40" spans="1:2" ht="25.5" customHeight="1" x14ac:dyDescent="0.3">
      <c r="A40" s="11" t="s">
        <v>45</v>
      </c>
    </row>
    <row r="41" spans="1:2" ht="37.5" customHeight="1" x14ac:dyDescent="0.3">
      <c r="A41" s="7" t="s">
        <v>46</v>
      </c>
    </row>
    <row r="42" spans="1:2" ht="37.5" customHeight="1" x14ac:dyDescent="0.3">
      <c r="A42" s="8" t="s">
        <v>47</v>
      </c>
      <c r="B42" s="12"/>
    </row>
    <row r="43" spans="1:2" ht="35.25" customHeight="1" x14ac:dyDescent="0.3">
      <c r="A43" s="11" t="s">
        <v>48</v>
      </c>
      <c r="B43" s="10"/>
    </row>
    <row r="44" spans="1:2" ht="35.25" customHeight="1" x14ac:dyDescent="0.3">
      <c r="A44" s="11" t="s">
        <v>49</v>
      </c>
      <c r="B44" s="10"/>
    </row>
    <row r="45" spans="1:2" ht="35.25" customHeight="1" x14ac:dyDescent="0.3">
      <c r="A45" s="11" t="s">
        <v>50</v>
      </c>
      <c r="B45" s="10"/>
    </row>
    <row r="46" spans="1:2" ht="35.25" customHeight="1" x14ac:dyDescent="0.3">
      <c r="A46" s="11" t="s">
        <v>51</v>
      </c>
      <c r="B46" s="10"/>
    </row>
    <row r="47" spans="1:2" ht="37.5" customHeight="1" x14ac:dyDescent="0.3">
      <c r="A47" s="7" t="s">
        <v>52</v>
      </c>
    </row>
    <row r="48" spans="1:2" ht="51.75" customHeight="1" x14ac:dyDescent="0.3">
      <c r="A48" s="6" t="s">
        <v>53</v>
      </c>
    </row>
    <row r="49" spans="1:1" ht="203.25" customHeight="1" x14ac:dyDescent="0.3">
      <c r="A49" s="6" t="s">
        <v>54</v>
      </c>
    </row>
    <row r="50" spans="1:1" ht="22.5" customHeight="1" x14ac:dyDescent="0.3">
      <c r="A50" s="11" t="s">
        <v>55</v>
      </c>
    </row>
    <row r="51" spans="1:1" ht="37.5" customHeight="1" x14ac:dyDescent="0.3">
      <c r="A51" s="7" t="s">
        <v>56</v>
      </c>
    </row>
    <row r="52" spans="1:1" ht="36.75" customHeight="1" x14ac:dyDescent="0.3">
      <c r="A52" s="6" t="s">
        <v>57</v>
      </c>
    </row>
    <row r="53" spans="1:1" ht="217.5" customHeight="1" x14ac:dyDescent="0.3">
      <c r="A53" s="6" t="s">
        <v>58</v>
      </c>
    </row>
    <row r="54" spans="1:1" ht="37.5" customHeight="1" x14ac:dyDescent="0.3">
      <c r="A54" s="7" t="s">
        <v>59</v>
      </c>
    </row>
    <row r="55" spans="1:1" ht="35.25" customHeight="1" x14ac:dyDescent="0.3">
      <c r="A55" s="6" t="s">
        <v>60</v>
      </c>
    </row>
    <row r="56" spans="1:1" ht="23.25" customHeight="1" x14ac:dyDescent="0.3">
      <c r="A56" s="6" t="s">
        <v>61</v>
      </c>
    </row>
    <row r="57" spans="1:1" ht="39" customHeight="1" x14ac:dyDescent="0.3">
      <c r="A57" s="6" t="s">
        <v>62</v>
      </c>
    </row>
    <row r="68" spans="1:1" ht="15.6" x14ac:dyDescent="0.3">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abSelected="1" zoomScaleNormal="100" workbookViewId="0">
      <selection activeCell="B6" sqref="B6"/>
    </sheetView>
  </sheetViews>
  <sheetFormatPr defaultColWidth="8.88671875" defaultRowHeight="14.4" x14ac:dyDescent="0.3"/>
  <cols>
    <col min="1" max="1" width="121.6640625" style="15" customWidth="1"/>
    <col min="2" max="2" width="25.88671875" style="15" customWidth="1"/>
    <col min="3" max="3" width="27.109375" style="15" customWidth="1"/>
    <col min="4" max="6" width="30.5546875" style="15" customWidth="1"/>
    <col min="7" max="360" width="8.5546875" style="15" customWidth="1"/>
    <col min="361" max="16384" width="8.88671875" style="15"/>
  </cols>
  <sheetData>
    <row r="1" spans="1:3" ht="50.25" customHeight="1" x14ac:dyDescent="0.3">
      <c r="A1" s="14" t="s">
        <v>12</v>
      </c>
    </row>
    <row r="2" spans="1:3" ht="409.5" customHeight="1" x14ac:dyDescent="0.3">
      <c r="A2" s="34" t="s">
        <v>63</v>
      </c>
    </row>
    <row r="3" spans="1:3" s="16" customFormat="1" ht="37.5" customHeight="1" x14ac:dyDescent="0.3">
      <c r="A3" s="7" t="s">
        <v>64</v>
      </c>
      <c r="B3" s="13"/>
      <c r="C3" s="5"/>
    </row>
    <row r="4" spans="1:3" ht="77.25" customHeight="1" x14ac:dyDescent="0.3">
      <c r="A4" s="1" t="s">
        <v>65</v>
      </c>
      <c r="B4" s="2" t="s">
        <v>66</v>
      </c>
      <c r="C4" s="29" t="s">
        <v>67</v>
      </c>
    </row>
    <row r="5" spans="1:3" ht="20.25" customHeight="1" x14ac:dyDescent="0.3">
      <c r="A5" s="17" t="s">
        <v>68</v>
      </c>
      <c r="B5" s="24">
        <v>45572</v>
      </c>
      <c r="C5" s="18"/>
    </row>
    <row r="6" spans="1:3" ht="20.25" customHeight="1" x14ac:dyDescent="0.3">
      <c r="A6" s="17" t="s">
        <v>69</v>
      </c>
      <c r="B6" s="25">
        <v>2.4</v>
      </c>
      <c r="C6" s="18"/>
    </row>
    <row r="7" spans="1:3" ht="20.25" customHeight="1" x14ac:dyDescent="0.3">
      <c r="A7" s="17" t="s">
        <v>70</v>
      </c>
      <c r="B7" s="26">
        <v>120</v>
      </c>
      <c r="C7" s="18"/>
    </row>
    <row r="8" spans="1:3" ht="20.25" customHeight="1" x14ac:dyDescent="0.3">
      <c r="A8" s="17" t="s">
        <v>71</v>
      </c>
      <c r="B8" s="26">
        <v>1</v>
      </c>
      <c r="C8" s="18"/>
    </row>
    <row r="9" spans="1:3" ht="20.25" customHeight="1" x14ac:dyDescent="0.3">
      <c r="A9" s="17" t="s">
        <v>72</v>
      </c>
      <c r="B9" s="26" t="s">
        <v>835</v>
      </c>
      <c r="C9" s="18"/>
    </row>
    <row r="10" spans="1:3" ht="39.75" customHeight="1" x14ac:dyDescent="0.3">
      <c r="A10" s="17" t="s">
        <v>73</v>
      </c>
      <c r="B10" s="26" t="s">
        <v>206</v>
      </c>
      <c r="C10" s="18"/>
    </row>
    <row r="11" spans="1:3" ht="20.25" customHeight="1" x14ac:dyDescent="0.3">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96.3</v>
      </c>
      <c r="C11" s="120"/>
    </row>
    <row r="12" spans="1:3" ht="20.25" customHeight="1" x14ac:dyDescent="0.3">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3">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3">
      <c r="A14" s="7" t="s">
        <v>75</v>
      </c>
      <c r="B14" s="33"/>
    </row>
    <row r="15" spans="1:3" ht="23.25" customHeight="1" x14ac:dyDescent="0.3">
      <c r="A15" s="27" t="s">
        <v>76</v>
      </c>
      <c r="B15" s="29" t="s">
        <v>77</v>
      </c>
      <c r="C15" s="23"/>
    </row>
    <row r="16" spans="1:3" ht="20.25" customHeight="1" x14ac:dyDescent="0.3">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3">
      <c r="A17" s="17" t="s">
        <v>78</v>
      </c>
      <c r="B17" s="31">
        <f>IF(ISBLANK(B8),0,B6*B8)</f>
        <v>2.4</v>
      </c>
    </row>
    <row r="18" spans="1:2" ht="20.25" customHeight="1" x14ac:dyDescent="0.3">
      <c r="A18" s="17" t="s">
        <v>79</v>
      </c>
      <c r="B18" s="31">
        <f>IFERROR(B17*B7,0)</f>
        <v>288</v>
      </c>
    </row>
    <row r="19" spans="1:2" ht="20.25" customHeight="1" x14ac:dyDescent="0.3">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10.130000000000001</v>
      </c>
    </row>
    <row r="20" spans="1:2" ht="20.25" customHeight="1" x14ac:dyDescent="0.3">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3">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3">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3">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zoomScaleNormal="100" workbookViewId="0">
      <selection activeCell="D8" sqref="D8"/>
    </sheetView>
  </sheetViews>
  <sheetFormatPr defaultColWidth="9.109375" defaultRowHeight="15" x14ac:dyDescent="0.3"/>
  <cols>
    <col min="1" max="1" width="87.88671875" style="5" customWidth="1"/>
    <col min="2" max="2" width="40.5546875" style="5" customWidth="1"/>
    <col min="3" max="3" width="23.88671875" style="5" customWidth="1"/>
    <col min="4" max="4" width="76.6640625" style="5" customWidth="1"/>
    <col min="5" max="386" width="8.5546875" style="5" customWidth="1"/>
    <col min="387" max="16384" width="9.109375" style="5"/>
  </cols>
  <sheetData>
    <row r="1" spans="1:6" ht="49.5" customHeight="1" x14ac:dyDescent="0.3">
      <c r="A1" s="14" t="s">
        <v>14</v>
      </c>
      <c r="B1" s="13"/>
      <c r="C1" s="13"/>
      <c r="D1" s="13"/>
    </row>
    <row r="2" spans="1:6" ht="409.5" customHeight="1" x14ac:dyDescent="0.3">
      <c r="A2" s="34" t="s">
        <v>81</v>
      </c>
      <c r="B2" s="13"/>
      <c r="C2" s="13"/>
      <c r="D2" s="13"/>
      <c r="E2" s="13"/>
    </row>
    <row r="3" spans="1:6" ht="48.75" customHeight="1" x14ac:dyDescent="0.3">
      <c r="A3" s="7" t="s">
        <v>82</v>
      </c>
      <c r="B3" s="13"/>
      <c r="C3" s="13"/>
    </row>
    <row r="4" spans="1:6" ht="45" customHeight="1" x14ac:dyDescent="0.3">
      <c r="A4" s="4" t="s">
        <v>65</v>
      </c>
      <c r="B4" s="49" t="s">
        <v>66</v>
      </c>
      <c r="C4" s="13"/>
    </row>
    <row r="5" spans="1:6" ht="23.25" customHeight="1" x14ac:dyDescent="0.3">
      <c r="A5" s="17" t="s">
        <v>83</v>
      </c>
      <c r="B5" s="42" t="s">
        <v>223</v>
      </c>
      <c r="F5" s="37"/>
    </row>
    <row r="6" spans="1:6" ht="23.25" customHeight="1" x14ac:dyDescent="0.3">
      <c r="A6" s="17" t="s">
        <v>84</v>
      </c>
      <c r="B6" s="43" t="s">
        <v>830</v>
      </c>
    </row>
    <row r="7" spans="1:6" ht="23.25" customHeight="1" x14ac:dyDescent="0.3">
      <c r="A7" s="17" t="s">
        <v>85</v>
      </c>
      <c r="B7" s="44" t="s">
        <v>797</v>
      </c>
    </row>
    <row r="8" spans="1:6" ht="23.25" customHeight="1" x14ac:dyDescent="0.3">
      <c r="A8" s="20" t="s">
        <v>86</v>
      </c>
      <c r="B8" s="45" t="s">
        <v>835</v>
      </c>
    </row>
    <row r="9" spans="1:6" ht="48" customHeight="1" x14ac:dyDescent="0.3">
      <c r="A9" s="47" t="s">
        <v>87</v>
      </c>
      <c r="B9" s="46"/>
    </row>
    <row r="10" spans="1:6" ht="72.75" customHeight="1" x14ac:dyDescent="0.3">
      <c r="A10" s="1" t="s">
        <v>88</v>
      </c>
      <c r="B10" s="2" t="s">
        <v>89</v>
      </c>
      <c r="C10" s="2" t="s">
        <v>90</v>
      </c>
      <c r="D10" s="29" t="s">
        <v>91</v>
      </c>
      <c r="F10" s="37"/>
    </row>
    <row r="11" spans="1:6" ht="37.5" customHeight="1" x14ac:dyDescent="0.3">
      <c r="A11" s="41" t="s">
        <v>224</v>
      </c>
      <c r="B11" s="25">
        <v>0</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In the absence of real world data, this figure has been generated using the most relevant average nutrient export coefficient.</v>
      </c>
    </row>
    <row r="12" spans="1:6" ht="37.5" customHeight="1" x14ac:dyDescent="0.3">
      <c r="A12" s="41" t="s">
        <v>237</v>
      </c>
      <c r="B12" s="25">
        <v>0</v>
      </c>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In the absence of real world data, this figure has been generated using the most relevant average nutrient export coefficient.</v>
      </c>
    </row>
    <row r="13" spans="1:6" ht="37.5" customHeight="1" x14ac:dyDescent="0.3">
      <c r="A13" s="41" t="s">
        <v>246</v>
      </c>
      <c r="B13" s="25">
        <v>0</v>
      </c>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In the absence of real world data, this figure has been generated using the most relevant average nutrient export coefficient.</v>
      </c>
    </row>
    <row r="14" spans="1:6" ht="37.5" customHeight="1" x14ac:dyDescent="0.3">
      <c r="A14" s="41" t="s">
        <v>253</v>
      </c>
      <c r="B14" s="25">
        <v>0</v>
      </c>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In the absence of real world data, this figure has been generated using the most relevant average nutrient export coefficient.</v>
      </c>
    </row>
    <row r="15" spans="1:6" ht="37.5" customHeight="1" x14ac:dyDescent="0.3">
      <c r="A15" s="41" t="s">
        <v>259</v>
      </c>
      <c r="B15" s="25">
        <v>0</v>
      </c>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In the absence of real world data, this figure has been generated using the most relevant average nutrient export coefficient.</v>
      </c>
    </row>
    <row r="16" spans="1:6" ht="37.5" customHeight="1" x14ac:dyDescent="0.3">
      <c r="A16" s="41" t="s">
        <v>264</v>
      </c>
      <c r="B16" s="25">
        <v>0</v>
      </c>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In the absence of real world data, this figure has been generated using the most relevant average nutrient export coefficient.</v>
      </c>
    </row>
    <row r="17" spans="1:6" ht="37.5" customHeight="1" x14ac:dyDescent="0.3">
      <c r="A17" s="41" t="s">
        <v>268</v>
      </c>
      <c r="B17" s="25">
        <v>0</v>
      </c>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In the absence of real world data, this figure has been generated using the most relevant average nutrient export coefficient.</v>
      </c>
    </row>
    <row r="18" spans="1:6" ht="37.5" customHeight="1" x14ac:dyDescent="0.3">
      <c r="A18" s="41" t="s">
        <v>277</v>
      </c>
      <c r="B18" s="25">
        <v>0</v>
      </c>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In the absence of real world data, this figure has been generated using the most relevant average nutrient export coefficient.</v>
      </c>
    </row>
    <row r="19" spans="1:6" ht="37.5" customHeight="1" x14ac:dyDescent="0.3">
      <c r="A19" s="41" t="s">
        <v>770</v>
      </c>
      <c r="B19" s="25">
        <v>0</v>
      </c>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3">
      <c r="A20" s="41" t="s">
        <v>772</v>
      </c>
      <c r="B20" s="25">
        <v>0</v>
      </c>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3">
      <c r="A21" s="41" t="s">
        <v>773</v>
      </c>
      <c r="B21" s="25">
        <v>0</v>
      </c>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3">
      <c r="A22" s="41" t="s">
        <v>774</v>
      </c>
      <c r="B22" s="25">
        <v>0</v>
      </c>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3">
      <c r="A23" s="41" t="s">
        <v>775</v>
      </c>
      <c r="B23" s="25">
        <v>0</v>
      </c>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3">
      <c r="A24" s="41" t="s">
        <v>776</v>
      </c>
      <c r="B24" s="25">
        <v>0</v>
      </c>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3">
      <c r="A25" s="41" t="s">
        <v>777</v>
      </c>
      <c r="B25" s="25">
        <v>0</v>
      </c>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3">
      <c r="A26" s="41" t="s">
        <v>771</v>
      </c>
      <c r="B26" s="25">
        <v>0</v>
      </c>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3">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3">
      <c r="A28" s="3" t="s">
        <v>92</v>
      </c>
      <c r="B28" s="39">
        <f>SUM(B11:B27)</f>
        <v>0</v>
      </c>
      <c r="C28" s="39">
        <f>SUM(C11:C27)</f>
        <v>0</v>
      </c>
      <c r="D28" s="40"/>
    </row>
    <row r="30" spans="1:6" ht="15.6" x14ac:dyDescent="0.3">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 zoomScaleNormal="100" workbookViewId="0">
      <selection activeCell="B15" sqref="B15:B16"/>
    </sheetView>
  </sheetViews>
  <sheetFormatPr defaultColWidth="9.109375" defaultRowHeight="15" x14ac:dyDescent="0.25"/>
  <cols>
    <col min="1" max="1" width="78" style="51" customWidth="1"/>
    <col min="2" max="2" width="40.5546875" style="51" customWidth="1"/>
    <col min="3" max="3" width="24.5546875" style="51" customWidth="1"/>
    <col min="4" max="473" width="8.5546875" style="51" customWidth="1"/>
    <col min="474" max="16384" width="9.109375" style="51"/>
  </cols>
  <sheetData>
    <row r="1" spans="1:3" ht="48.75" customHeight="1" x14ac:dyDescent="0.25">
      <c r="A1" s="14" t="s">
        <v>16</v>
      </c>
      <c r="B1" s="50"/>
      <c r="C1" s="50"/>
    </row>
    <row r="2" spans="1:3" ht="276.75" customHeight="1" x14ac:dyDescent="0.25">
      <c r="A2" s="34" t="s">
        <v>93</v>
      </c>
      <c r="B2" s="13"/>
      <c r="C2" s="50"/>
    </row>
    <row r="3" spans="1:3" ht="47.25" customHeight="1" x14ac:dyDescent="0.3">
      <c r="A3" s="7" t="s">
        <v>94</v>
      </c>
      <c r="B3" s="52"/>
      <c r="C3" s="52"/>
    </row>
    <row r="4" spans="1:3" ht="54" customHeight="1" x14ac:dyDescent="0.25">
      <c r="A4" s="55" t="s">
        <v>95</v>
      </c>
      <c r="B4" s="55" t="s">
        <v>89</v>
      </c>
      <c r="C4" s="55" t="s">
        <v>96</v>
      </c>
    </row>
    <row r="5" spans="1:3" ht="23.25" customHeight="1" x14ac:dyDescent="0.25">
      <c r="A5" s="58" t="s">
        <v>770</v>
      </c>
      <c r="B5" s="25">
        <v>0</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6" spans="1:3" ht="23.25" customHeight="1" x14ac:dyDescent="0.25">
      <c r="A6" s="59" t="s">
        <v>772</v>
      </c>
      <c r="B6" s="60">
        <v>0</v>
      </c>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5">
      <c r="A7" s="59" t="s">
        <v>773</v>
      </c>
      <c r="B7" s="60">
        <v>0</v>
      </c>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5">
      <c r="A8" s="59" t="s">
        <v>774</v>
      </c>
      <c r="B8" s="60">
        <v>0</v>
      </c>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5">
      <c r="A9" s="59" t="s">
        <v>775</v>
      </c>
      <c r="B9" s="60">
        <v>0</v>
      </c>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5">
      <c r="A10" s="59" t="s">
        <v>776</v>
      </c>
      <c r="B10" s="60">
        <v>0</v>
      </c>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5">
      <c r="A11" s="59" t="s">
        <v>777</v>
      </c>
      <c r="B11" s="60">
        <v>0</v>
      </c>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5">
      <c r="A12" s="59" t="s">
        <v>771</v>
      </c>
      <c r="B12" s="60">
        <v>0</v>
      </c>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5">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5">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5">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5">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5">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5">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5">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3">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5">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5">
      <c r="A22" s="56" t="s">
        <v>92</v>
      </c>
      <c r="B22" s="54">
        <f>SUM(B5:B21)</f>
        <v>0</v>
      </c>
      <c r="C22" s="54">
        <f>SUM(C5:C21)</f>
        <v>0</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topLeftCell="A27" zoomScaleNormal="100" workbookViewId="0">
      <selection activeCell="B13" sqref="B13"/>
    </sheetView>
  </sheetViews>
  <sheetFormatPr defaultColWidth="9.109375" defaultRowHeight="15" x14ac:dyDescent="0.3"/>
  <cols>
    <col min="1" max="1" width="132.88671875" style="61" customWidth="1"/>
    <col min="2" max="3" width="19.88671875" style="61" customWidth="1"/>
    <col min="4" max="4" width="21.109375" style="61" customWidth="1"/>
    <col min="5" max="5" width="60.88671875" style="61" customWidth="1"/>
    <col min="6" max="6" width="25.6640625" style="61" customWidth="1"/>
    <col min="7" max="7" width="23.6640625" style="61" customWidth="1"/>
    <col min="8" max="8" width="50.6640625" style="61" customWidth="1"/>
    <col min="9" max="471" width="8.5546875" style="61" customWidth="1"/>
    <col min="472" max="16384" width="9.109375" style="61"/>
  </cols>
  <sheetData>
    <row r="1" spans="1:11" ht="63" customHeight="1" x14ac:dyDescent="0.3">
      <c r="A1" s="14" t="s">
        <v>97</v>
      </c>
      <c r="B1" s="50"/>
      <c r="C1" s="50"/>
      <c r="D1" s="50"/>
    </row>
    <row r="2" spans="1:11" ht="409.6" customHeight="1" x14ac:dyDescent="0.3">
      <c r="A2" s="34" t="s">
        <v>98</v>
      </c>
      <c r="B2" s="13"/>
      <c r="C2" s="13"/>
      <c r="D2" s="13"/>
    </row>
    <row r="3" spans="1:11" ht="46.5" customHeight="1" x14ac:dyDescent="0.3">
      <c r="A3" s="66" t="s">
        <v>99</v>
      </c>
      <c r="B3" s="13"/>
      <c r="C3" s="13"/>
      <c r="D3" s="13"/>
    </row>
    <row r="4" spans="1:11" ht="90" customHeight="1" x14ac:dyDescent="0.3">
      <c r="A4" s="57" t="s">
        <v>100</v>
      </c>
      <c r="B4" s="57" t="s">
        <v>101</v>
      </c>
      <c r="C4" s="57" t="s">
        <v>102</v>
      </c>
      <c r="D4" s="57" t="s">
        <v>103</v>
      </c>
      <c r="E4" s="57" t="s">
        <v>104</v>
      </c>
      <c r="F4" s="57" t="s">
        <v>105</v>
      </c>
      <c r="G4" s="57" t="s">
        <v>106</v>
      </c>
      <c r="H4" s="64" t="s">
        <v>91</v>
      </c>
    </row>
    <row r="5" spans="1:11" ht="28.5" customHeight="1" x14ac:dyDescent="0.3">
      <c r="A5" s="58" t="s">
        <v>776</v>
      </c>
      <c r="B5" s="25">
        <v>0</v>
      </c>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3">
      <c r="A6" s="59" t="s">
        <v>771</v>
      </c>
      <c r="B6" s="60">
        <v>0</v>
      </c>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3">
      <c r="A7" s="59" t="s">
        <v>770</v>
      </c>
      <c r="B7" s="60">
        <v>0</v>
      </c>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3">
      <c r="A8" s="59" t="s">
        <v>777</v>
      </c>
      <c r="B8" s="60">
        <v>0</v>
      </c>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3">
      <c r="A9" s="59" t="s">
        <v>775</v>
      </c>
      <c r="B9" s="60">
        <v>0</v>
      </c>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3">
      <c r="A10" s="59" t="s">
        <v>773</v>
      </c>
      <c r="B10" s="60">
        <v>0</v>
      </c>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3">
      <c r="A11" s="59" t="s">
        <v>774</v>
      </c>
      <c r="B11" s="60">
        <v>0</v>
      </c>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3">
      <c r="A12" s="59" t="s">
        <v>772</v>
      </c>
      <c r="B12" s="60">
        <v>0</v>
      </c>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3">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3">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3">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3">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3">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3">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3">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3">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3">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3">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3">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3">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3">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3">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3">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3">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3">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3">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opLeftCell="A2" zoomScaleNormal="100" workbookViewId="0"/>
  </sheetViews>
  <sheetFormatPr defaultColWidth="9.109375" defaultRowHeight="13.8" x14ac:dyDescent="0.3"/>
  <cols>
    <col min="1" max="1" width="73.33203125" style="70" customWidth="1"/>
    <col min="2" max="4" width="40.5546875" style="70" customWidth="1"/>
    <col min="5" max="466" width="8.5546875" style="70" customWidth="1"/>
    <col min="467" max="16384" width="9.109375" style="70"/>
  </cols>
  <sheetData>
    <row r="1" spans="1:4" ht="50.25" customHeight="1" x14ac:dyDescent="0.3">
      <c r="A1" s="14" t="s">
        <v>107</v>
      </c>
      <c r="B1" s="78"/>
    </row>
    <row r="2" spans="1:4" ht="261" customHeight="1" x14ac:dyDescent="0.3">
      <c r="A2" s="34" t="s">
        <v>108</v>
      </c>
      <c r="B2" s="50"/>
      <c r="C2" s="61"/>
      <c r="D2" s="61"/>
    </row>
    <row r="3" spans="1:4" ht="47.25" customHeight="1" x14ac:dyDescent="0.3">
      <c r="A3" s="7" t="s">
        <v>109</v>
      </c>
      <c r="B3" s="53"/>
      <c r="C3" s="61"/>
      <c r="D3" s="61"/>
    </row>
    <row r="4" spans="1:4" ht="23.25" customHeight="1" x14ac:dyDescent="0.3">
      <c r="A4" s="27" t="s">
        <v>76</v>
      </c>
      <c r="B4" s="2" t="s">
        <v>77</v>
      </c>
    </row>
    <row r="5" spans="1:4" ht="23.25" customHeight="1" x14ac:dyDescent="0.3">
      <c r="A5" s="71" t="s">
        <v>110</v>
      </c>
      <c r="B5" s="31">
        <f>Nutrients_from_wastewater!B19</f>
        <v>10.130000000000001</v>
      </c>
    </row>
    <row r="6" spans="1:4" ht="23.25" customHeight="1" x14ac:dyDescent="0.3">
      <c r="A6" s="17" t="s">
        <v>111</v>
      </c>
      <c r="B6" s="72">
        <f>IFERROR(Nutrients_from_future_land_use!C22-SuDS!G30-Nutrients_from_current_land_use!C28,0)</f>
        <v>0</v>
      </c>
    </row>
    <row r="7" spans="1:4" ht="23.25" customHeight="1" x14ac:dyDescent="0.3">
      <c r="A7" s="17" t="s">
        <v>112</v>
      </c>
      <c r="B7" s="72">
        <f>IFERROR(B5+B6,0)</f>
        <v>10.130000000000001</v>
      </c>
    </row>
    <row r="8" spans="1:4" ht="23.25" customHeight="1" x14ac:dyDescent="0.3">
      <c r="A8" s="17" t="s">
        <v>113</v>
      </c>
      <c r="B8" s="72">
        <f>IFERROR(IF(B7&lt;0,B7,B7*1.2),0)</f>
        <v>12.156000000000001</v>
      </c>
    </row>
    <row r="9" spans="1:4" ht="23.25" customHeight="1" x14ac:dyDescent="0.3">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3">
      <c r="A10" s="71" t="s">
        <v>114</v>
      </c>
      <c r="B10" s="72">
        <f>IFERROR(IF(ROUND(B8,2)&lt;0,0,ROUND(B8,2)),0)</f>
        <v>12.16</v>
      </c>
    </row>
    <row r="11" spans="1:4" ht="23.25" customHeight="1" x14ac:dyDescent="0.3">
      <c r="A11" s="76" t="str">
        <f>IF(Nutrients_from_wastewater!A20="Not applicable","Not applicable",LEFT(Nutrients_from_wastewater!A20,9)&amp;"nutrient budget")</f>
        <v>Not applicable</v>
      </c>
      <c r="B11" s="77"/>
    </row>
    <row r="12" spans="1:4" ht="23.25" customHeight="1" x14ac:dyDescent="0.3">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3">
      <c r="A13" s="76" t="str">
        <f>IF(Nutrients_from_wastewater!A22="Not applicable","Not applicable",LEFT(Nutrients_from_wastewater!A22,9)&amp;"nutrient budget")</f>
        <v>Not applicable</v>
      </c>
      <c r="B13" s="77"/>
    </row>
    <row r="14" spans="1:4" ht="23.25" customHeight="1" x14ac:dyDescent="0.3">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3">
      <c r="A15" s="75"/>
      <c r="B15" s="54"/>
    </row>
    <row r="16" spans="1:4" ht="15.6" x14ac:dyDescent="0.3">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7"/>
  <sheetViews>
    <sheetView zoomScaleNormal="100" workbookViewId="0"/>
  </sheetViews>
  <sheetFormatPr defaultColWidth="65.44140625" defaultRowHeight="15" x14ac:dyDescent="0.25"/>
  <cols>
    <col min="1" max="1" width="41.5546875" style="81" customWidth="1"/>
    <col min="2" max="4" width="15.6640625" style="81" customWidth="1"/>
    <col min="5" max="5" width="25.6640625" style="81" customWidth="1"/>
    <col min="6" max="6" width="63.109375" style="81" customWidth="1"/>
    <col min="7" max="7" width="22.44140625" style="81" customWidth="1"/>
    <col min="8" max="8" width="15.6640625" style="81" customWidth="1"/>
    <col min="9" max="9" width="25.6640625" style="81" customWidth="1"/>
    <col min="10" max="10" width="23.33203125" style="81" customWidth="1"/>
    <col min="11" max="13" width="15.6640625" style="81" customWidth="1"/>
    <col min="14" max="16384" width="65.44140625" style="81"/>
  </cols>
  <sheetData>
    <row r="1" spans="1:14" s="80" customFormat="1" ht="37.5" customHeight="1" x14ac:dyDescent="0.25">
      <c r="A1" s="117" t="s">
        <v>12</v>
      </c>
      <c r="B1" s="119"/>
      <c r="C1" s="79"/>
      <c r="D1" s="79"/>
      <c r="E1" s="79"/>
      <c r="F1" s="79"/>
      <c r="G1" s="79"/>
      <c r="H1" s="79"/>
      <c r="I1" s="79"/>
      <c r="J1" s="79"/>
      <c r="K1" s="79"/>
      <c r="L1" s="79"/>
      <c r="M1" s="79"/>
      <c r="N1" s="79"/>
    </row>
    <row r="2" spans="1:14" ht="49.5" customHeight="1" x14ac:dyDescent="0.25">
      <c r="A2" s="118" t="s">
        <v>115</v>
      </c>
    </row>
    <row r="3" spans="1:14" s="80" customFormat="1" ht="37.5" customHeight="1" x14ac:dyDescent="0.25">
      <c r="A3" s="88" t="s">
        <v>116</v>
      </c>
    </row>
    <row r="4" spans="1:14" ht="78" x14ac:dyDescent="0.25">
      <c r="A4" s="1" t="s">
        <v>117</v>
      </c>
      <c r="B4" s="2" t="s">
        <v>118</v>
      </c>
      <c r="C4" s="2" t="s">
        <v>119</v>
      </c>
      <c r="D4" s="2" t="s">
        <v>120</v>
      </c>
      <c r="E4" s="2" t="s">
        <v>121</v>
      </c>
      <c r="F4" s="64" t="s">
        <v>122</v>
      </c>
      <c r="G4" s="64" t="s">
        <v>123</v>
      </c>
      <c r="H4" s="2" t="s">
        <v>124</v>
      </c>
      <c r="I4" s="2" t="s">
        <v>125</v>
      </c>
      <c r="J4" s="49" t="s">
        <v>126</v>
      </c>
      <c r="L4" s="61"/>
      <c r="M4" s="61"/>
    </row>
    <row r="5" spans="1:14" x14ac:dyDescent="0.25">
      <c r="A5" s="105" t="s">
        <v>127</v>
      </c>
      <c r="B5" s="89"/>
      <c r="C5" s="107">
        <v>27</v>
      </c>
      <c r="D5" s="89"/>
      <c r="E5" s="107">
        <v>27</v>
      </c>
      <c r="F5" s="107">
        <v>25</v>
      </c>
      <c r="G5" s="107">
        <v>25</v>
      </c>
      <c r="H5" s="89"/>
      <c r="I5" s="107">
        <v>10</v>
      </c>
      <c r="J5" s="111">
        <f>I5-2</f>
        <v>8</v>
      </c>
      <c r="L5" s="61"/>
      <c r="M5" s="61"/>
    </row>
    <row r="6" spans="1:14" x14ac:dyDescent="0.25">
      <c r="A6" s="105" t="s">
        <v>128</v>
      </c>
      <c r="B6" s="89"/>
      <c r="C6" s="107">
        <v>27</v>
      </c>
      <c r="D6" s="89"/>
      <c r="E6" s="107">
        <v>27</v>
      </c>
      <c r="F6" s="107">
        <v>25</v>
      </c>
      <c r="G6" s="107">
        <v>25</v>
      </c>
      <c r="H6" s="89"/>
      <c r="I6" s="107">
        <v>27</v>
      </c>
      <c r="J6" s="111">
        <f>I6-2</f>
        <v>25</v>
      </c>
      <c r="L6" s="61"/>
      <c r="M6" s="61"/>
    </row>
    <row r="7" spans="1:14" x14ac:dyDescent="0.25">
      <c r="A7" s="105" t="s">
        <v>129</v>
      </c>
      <c r="B7" s="89"/>
      <c r="C7" s="107">
        <v>27</v>
      </c>
      <c r="D7" s="89"/>
      <c r="E7" s="107">
        <v>27</v>
      </c>
      <c r="F7" s="107">
        <v>25</v>
      </c>
      <c r="G7" s="107">
        <v>25</v>
      </c>
      <c r="H7" s="89"/>
      <c r="I7" s="107">
        <v>27</v>
      </c>
      <c r="J7" s="111">
        <f t="shared" ref="J7:J47" si="0">I7-2</f>
        <v>25</v>
      </c>
      <c r="L7" s="61"/>
      <c r="M7" s="61"/>
    </row>
    <row r="8" spans="1:14" x14ac:dyDescent="0.25">
      <c r="A8" s="105" t="s">
        <v>130</v>
      </c>
      <c r="B8" s="89"/>
      <c r="C8" s="107">
        <v>27</v>
      </c>
      <c r="D8" s="89"/>
      <c r="E8" s="107">
        <v>27</v>
      </c>
      <c r="F8" s="107">
        <v>25</v>
      </c>
      <c r="G8" s="107">
        <v>25</v>
      </c>
      <c r="H8" s="89"/>
      <c r="I8" s="107">
        <v>27</v>
      </c>
      <c r="J8" s="111">
        <f t="shared" si="0"/>
        <v>25</v>
      </c>
      <c r="L8" s="61"/>
      <c r="M8" s="61"/>
    </row>
    <row r="9" spans="1:14" x14ac:dyDescent="0.25">
      <c r="A9" s="105" t="s">
        <v>131</v>
      </c>
      <c r="B9" s="89"/>
      <c r="C9" s="107">
        <v>27</v>
      </c>
      <c r="D9" s="89"/>
      <c r="E9" s="107">
        <v>27</v>
      </c>
      <c r="F9" s="107">
        <v>25</v>
      </c>
      <c r="G9" s="107">
        <v>25</v>
      </c>
      <c r="H9" s="89"/>
      <c r="I9" s="107">
        <v>10</v>
      </c>
      <c r="J9" s="111">
        <f t="shared" si="0"/>
        <v>8</v>
      </c>
      <c r="L9" s="61"/>
      <c r="M9" s="61"/>
    </row>
    <row r="10" spans="1:14" x14ac:dyDescent="0.25">
      <c r="A10" s="105" t="s">
        <v>132</v>
      </c>
      <c r="B10" s="89"/>
      <c r="C10" s="107">
        <v>27</v>
      </c>
      <c r="D10" s="89"/>
      <c r="E10" s="107">
        <v>27</v>
      </c>
      <c r="F10" s="107">
        <v>25</v>
      </c>
      <c r="G10" s="107">
        <v>25</v>
      </c>
      <c r="H10" s="89"/>
      <c r="I10" s="107">
        <v>27</v>
      </c>
      <c r="J10" s="111">
        <f t="shared" si="0"/>
        <v>25</v>
      </c>
      <c r="L10" s="61"/>
      <c r="M10" s="61"/>
    </row>
    <row r="11" spans="1:14" x14ac:dyDescent="0.25">
      <c r="A11" s="105" t="s">
        <v>133</v>
      </c>
      <c r="B11" s="89"/>
      <c r="C11" s="107">
        <v>27</v>
      </c>
      <c r="D11" s="89"/>
      <c r="E11" s="107">
        <v>27</v>
      </c>
      <c r="F11" s="107">
        <v>25</v>
      </c>
      <c r="G11" s="107">
        <v>25</v>
      </c>
      <c r="H11" s="89"/>
      <c r="I11" s="107">
        <v>27</v>
      </c>
      <c r="J11" s="111">
        <f t="shared" si="0"/>
        <v>25</v>
      </c>
      <c r="L11" s="61"/>
      <c r="M11" s="61"/>
    </row>
    <row r="12" spans="1:14" x14ac:dyDescent="0.25">
      <c r="A12" s="105" t="s">
        <v>134</v>
      </c>
      <c r="B12" s="89"/>
      <c r="C12" s="107">
        <v>15</v>
      </c>
      <c r="D12" s="89"/>
      <c r="E12" s="107">
        <v>15</v>
      </c>
      <c r="F12" s="107">
        <v>13</v>
      </c>
      <c r="G12" s="107">
        <v>13</v>
      </c>
      <c r="H12" s="89"/>
      <c r="I12" s="107">
        <v>10</v>
      </c>
      <c r="J12" s="111">
        <f t="shared" si="0"/>
        <v>8</v>
      </c>
      <c r="L12" s="61"/>
      <c r="M12" s="61"/>
    </row>
    <row r="13" spans="1:14" x14ac:dyDescent="0.25">
      <c r="A13" s="105" t="s">
        <v>135</v>
      </c>
      <c r="B13" s="89"/>
      <c r="C13" s="107">
        <v>27</v>
      </c>
      <c r="D13" s="89"/>
      <c r="E13" s="107">
        <v>27</v>
      </c>
      <c r="F13" s="107">
        <v>25</v>
      </c>
      <c r="G13" s="107">
        <v>25</v>
      </c>
      <c r="H13" s="89"/>
      <c r="I13" s="107">
        <v>27</v>
      </c>
      <c r="J13" s="111">
        <f t="shared" si="0"/>
        <v>25</v>
      </c>
      <c r="L13" s="61"/>
      <c r="M13" s="61"/>
    </row>
    <row r="14" spans="1:14" x14ac:dyDescent="0.25">
      <c r="A14" s="105" t="s">
        <v>136</v>
      </c>
      <c r="B14" s="89"/>
      <c r="C14" s="107">
        <v>27</v>
      </c>
      <c r="D14" s="89"/>
      <c r="E14" s="107">
        <v>27</v>
      </c>
      <c r="F14" s="107">
        <v>25</v>
      </c>
      <c r="G14" s="107">
        <v>25</v>
      </c>
      <c r="H14" s="89"/>
      <c r="I14" s="107">
        <v>27</v>
      </c>
      <c r="J14" s="111">
        <f t="shared" si="0"/>
        <v>25</v>
      </c>
      <c r="L14" s="61"/>
      <c r="M14" s="61"/>
    </row>
    <row r="15" spans="1:14" x14ac:dyDescent="0.25">
      <c r="A15" s="105" t="s">
        <v>137</v>
      </c>
      <c r="B15" s="89"/>
      <c r="C15" s="107">
        <v>10</v>
      </c>
      <c r="D15" s="89"/>
      <c r="E15" s="107">
        <v>10</v>
      </c>
      <c r="F15" s="107">
        <v>8</v>
      </c>
      <c r="G15" s="107">
        <v>8</v>
      </c>
      <c r="H15" s="89"/>
      <c r="I15" s="107">
        <v>10</v>
      </c>
      <c r="J15" s="111">
        <f t="shared" si="0"/>
        <v>8</v>
      </c>
      <c r="L15" s="61"/>
      <c r="M15" s="61"/>
    </row>
    <row r="16" spans="1:14" x14ac:dyDescent="0.25">
      <c r="A16" s="105" t="s">
        <v>138</v>
      </c>
      <c r="B16" s="89"/>
      <c r="C16" s="107">
        <v>27</v>
      </c>
      <c r="D16" s="89"/>
      <c r="E16" s="107">
        <v>27</v>
      </c>
      <c r="F16" s="107">
        <v>25</v>
      </c>
      <c r="G16" s="107">
        <v>25</v>
      </c>
      <c r="H16" s="89"/>
      <c r="I16" s="107">
        <v>10</v>
      </c>
      <c r="J16" s="111">
        <f t="shared" si="0"/>
        <v>8</v>
      </c>
      <c r="L16" s="61"/>
      <c r="M16" s="61"/>
    </row>
    <row r="17" spans="1:13" x14ac:dyDescent="0.25">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5">
      <c r="A18" s="105" t="s">
        <v>140</v>
      </c>
      <c r="B18" s="89"/>
      <c r="C18" s="107">
        <v>27</v>
      </c>
      <c r="D18" s="89"/>
      <c r="E18" s="107">
        <v>27</v>
      </c>
      <c r="F18" s="107">
        <v>25</v>
      </c>
      <c r="G18" s="107">
        <v>25</v>
      </c>
      <c r="H18" s="89"/>
      <c r="I18" s="107">
        <v>27</v>
      </c>
      <c r="J18" s="111">
        <f t="shared" si="0"/>
        <v>25</v>
      </c>
      <c r="L18" s="61"/>
      <c r="M18" s="61"/>
    </row>
    <row r="19" spans="1:13" x14ac:dyDescent="0.25">
      <c r="A19" s="105" t="s">
        <v>141</v>
      </c>
      <c r="B19" s="89"/>
      <c r="C19" s="107">
        <v>27</v>
      </c>
      <c r="D19" s="89"/>
      <c r="E19" s="107">
        <v>27</v>
      </c>
      <c r="F19" s="107">
        <v>25</v>
      </c>
      <c r="G19" s="107">
        <v>25</v>
      </c>
      <c r="H19" s="89"/>
      <c r="I19" s="107">
        <v>27</v>
      </c>
      <c r="J19" s="111">
        <f t="shared" si="0"/>
        <v>25</v>
      </c>
      <c r="L19" s="61"/>
      <c r="M19" s="61"/>
    </row>
    <row r="20" spans="1:13" x14ac:dyDescent="0.25">
      <c r="A20" s="105" t="s">
        <v>142</v>
      </c>
      <c r="B20" s="89"/>
      <c r="C20" s="107">
        <v>27</v>
      </c>
      <c r="D20" s="89"/>
      <c r="E20" s="107">
        <v>27</v>
      </c>
      <c r="F20" s="107">
        <v>25</v>
      </c>
      <c r="G20" s="107">
        <v>25</v>
      </c>
      <c r="H20" s="89"/>
      <c r="I20" s="107">
        <v>27</v>
      </c>
      <c r="J20" s="111">
        <f t="shared" si="0"/>
        <v>25</v>
      </c>
      <c r="L20" s="61"/>
      <c r="M20" s="61"/>
    </row>
    <row r="21" spans="1:13" x14ac:dyDescent="0.25">
      <c r="A21" s="105" t="s">
        <v>143</v>
      </c>
      <c r="B21" s="89"/>
      <c r="C21" s="107">
        <v>9</v>
      </c>
      <c r="D21" s="89"/>
      <c r="E21" s="107">
        <v>9</v>
      </c>
      <c r="F21" s="107">
        <v>7</v>
      </c>
      <c r="G21" s="107">
        <v>7</v>
      </c>
      <c r="H21" s="89"/>
      <c r="I21" s="107">
        <v>9</v>
      </c>
      <c r="J21" s="111">
        <f t="shared" si="0"/>
        <v>7</v>
      </c>
      <c r="L21" s="61"/>
      <c r="M21" s="61"/>
    </row>
    <row r="22" spans="1:13" x14ac:dyDescent="0.25">
      <c r="A22" s="105" t="s">
        <v>144</v>
      </c>
      <c r="B22" s="89"/>
      <c r="C22" s="107">
        <v>27</v>
      </c>
      <c r="D22" s="89"/>
      <c r="E22" s="107">
        <v>27</v>
      </c>
      <c r="F22" s="107">
        <v>25</v>
      </c>
      <c r="G22" s="107">
        <v>25</v>
      </c>
      <c r="H22" s="89"/>
      <c r="I22" s="107">
        <v>10</v>
      </c>
      <c r="J22" s="111">
        <f t="shared" si="0"/>
        <v>8</v>
      </c>
      <c r="L22" s="61"/>
      <c r="M22" s="61"/>
    </row>
    <row r="23" spans="1:13" x14ac:dyDescent="0.25">
      <c r="A23" s="105" t="s">
        <v>145</v>
      </c>
      <c r="B23" s="89"/>
      <c r="C23" s="107">
        <v>27</v>
      </c>
      <c r="D23" s="89"/>
      <c r="E23" s="107">
        <v>27</v>
      </c>
      <c r="F23" s="107">
        <v>25</v>
      </c>
      <c r="G23" s="107">
        <v>25</v>
      </c>
      <c r="H23" s="89"/>
      <c r="I23" s="107">
        <v>27</v>
      </c>
      <c r="J23" s="111">
        <f t="shared" si="0"/>
        <v>25</v>
      </c>
      <c r="L23" s="61"/>
      <c r="M23" s="61"/>
    </row>
    <row r="24" spans="1:13" x14ac:dyDescent="0.25">
      <c r="A24" s="105" t="s">
        <v>146</v>
      </c>
      <c r="B24" s="89"/>
      <c r="C24" s="107">
        <v>27</v>
      </c>
      <c r="D24" s="89"/>
      <c r="E24" s="107">
        <v>27</v>
      </c>
      <c r="F24" s="107">
        <v>25</v>
      </c>
      <c r="G24" s="107">
        <v>25</v>
      </c>
      <c r="H24" s="89"/>
      <c r="I24" s="107">
        <v>27</v>
      </c>
      <c r="J24" s="111">
        <f t="shared" si="0"/>
        <v>25</v>
      </c>
      <c r="L24" s="61"/>
      <c r="M24" s="61"/>
    </row>
    <row r="25" spans="1:13" x14ac:dyDescent="0.25">
      <c r="A25" s="105" t="s">
        <v>147</v>
      </c>
      <c r="B25" s="89"/>
      <c r="C25" s="107">
        <v>27</v>
      </c>
      <c r="D25" s="89"/>
      <c r="E25" s="107">
        <v>27</v>
      </c>
      <c r="F25" s="107">
        <v>25</v>
      </c>
      <c r="G25" s="107">
        <v>25</v>
      </c>
      <c r="H25" s="89"/>
      <c r="I25" s="107">
        <v>27</v>
      </c>
      <c r="J25" s="111">
        <f t="shared" si="0"/>
        <v>25</v>
      </c>
      <c r="L25" s="61"/>
      <c r="M25" s="61"/>
    </row>
    <row r="26" spans="1:13" x14ac:dyDescent="0.25">
      <c r="A26" s="105" t="s">
        <v>148</v>
      </c>
      <c r="B26" s="89"/>
      <c r="C26" s="107">
        <v>27</v>
      </c>
      <c r="D26" s="89"/>
      <c r="E26" s="107">
        <v>27</v>
      </c>
      <c r="F26" s="107">
        <v>25</v>
      </c>
      <c r="G26" s="107">
        <v>25</v>
      </c>
      <c r="H26" s="89"/>
      <c r="I26" s="107">
        <v>27</v>
      </c>
      <c r="J26" s="111">
        <f t="shared" si="0"/>
        <v>25</v>
      </c>
      <c r="L26" s="61"/>
      <c r="M26" s="61"/>
    </row>
    <row r="27" spans="1:13" x14ac:dyDescent="0.25">
      <c r="A27" s="105" t="s">
        <v>149</v>
      </c>
      <c r="B27" s="89"/>
      <c r="C27" s="107">
        <v>27</v>
      </c>
      <c r="D27" s="89"/>
      <c r="E27" s="107">
        <v>27</v>
      </c>
      <c r="F27" s="107">
        <v>25</v>
      </c>
      <c r="G27" s="107">
        <v>25</v>
      </c>
      <c r="H27" s="89"/>
      <c r="I27" s="107">
        <v>27</v>
      </c>
      <c r="J27" s="111">
        <f t="shared" si="0"/>
        <v>25</v>
      </c>
      <c r="L27" s="61"/>
      <c r="M27" s="61"/>
    </row>
    <row r="28" spans="1:13" x14ac:dyDescent="0.25">
      <c r="A28" s="105" t="s">
        <v>150</v>
      </c>
      <c r="B28" s="89"/>
      <c r="C28" s="107">
        <v>27</v>
      </c>
      <c r="D28" s="89"/>
      <c r="E28" s="107">
        <v>27</v>
      </c>
      <c r="F28" s="107">
        <v>25</v>
      </c>
      <c r="G28" s="107">
        <v>25</v>
      </c>
      <c r="H28" s="89"/>
      <c r="I28" s="107">
        <v>27</v>
      </c>
      <c r="J28" s="111">
        <f t="shared" si="0"/>
        <v>25</v>
      </c>
      <c r="L28" s="61"/>
      <c r="M28" s="61"/>
    </row>
    <row r="29" spans="1:13" x14ac:dyDescent="0.25">
      <c r="A29" s="105" t="s">
        <v>151</v>
      </c>
      <c r="B29" s="89"/>
      <c r="C29" s="107">
        <v>27</v>
      </c>
      <c r="D29" s="89"/>
      <c r="E29" s="107">
        <v>27</v>
      </c>
      <c r="F29" s="107">
        <v>25</v>
      </c>
      <c r="G29" s="107">
        <v>25</v>
      </c>
      <c r="H29" s="89"/>
      <c r="I29" s="107">
        <v>10</v>
      </c>
      <c r="J29" s="111">
        <f t="shared" si="0"/>
        <v>8</v>
      </c>
      <c r="L29" s="61"/>
      <c r="M29" s="61"/>
    </row>
    <row r="30" spans="1:13" x14ac:dyDescent="0.25">
      <c r="A30" s="105" t="s">
        <v>152</v>
      </c>
      <c r="B30" s="89"/>
      <c r="C30" s="107">
        <v>27</v>
      </c>
      <c r="D30" s="89"/>
      <c r="E30" s="107">
        <v>27</v>
      </c>
      <c r="F30" s="107">
        <v>25</v>
      </c>
      <c r="G30" s="107">
        <v>25</v>
      </c>
      <c r="H30" s="89"/>
      <c r="I30" s="107">
        <v>27</v>
      </c>
      <c r="J30" s="111">
        <f t="shared" si="0"/>
        <v>25</v>
      </c>
      <c r="L30" s="61"/>
      <c r="M30" s="61"/>
    </row>
    <row r="31" spans="1:13" x14ac:dyDescent="0.25">
      <c r="A31" s="105" t="s">
        <v>153</v>
      </c>
      <c r="B31" s="89"/>
      <c r="C31" s="107">
        <v>27</v>
      </c>
      <c r="D31" s="89"/>
      <c r="E31" s="107">
        <v>27</v>
      </c>
      <c r="F31" s="107">
        <v>25</v>
      </c>
      <c r="G31" s="107">
        <v>25</v>
      </c>
      <c r="H31" s="89"/>
      <c r="I31" s="107">
        <v>27</v>
      </c>
      <c r="J31" s="111">
        <f t="shared" si="0"/>
        <v>25</v>
      </c>
      <c r="L31" s="61"/>
      <c r="M31" s="61"/>
    </row>
    <row r="32" spans="1:13" x14ac:dyDescent="0.25">
      <c r="A32" s="105" t="s">
        <v>154</v>
      </c>
      <c r="B32" s="89"/>
      <c r="C32" s="107">
        <v>27</v>
      </c>
      <c r="D32" s="89"/>
      <c r="E32" s="107">
        <v>27</v>
      </c>
      <c r="F32" s="107">
        <v>25</v>
      </c>
      <c r="G32" s="107">
        <v>25</v>
      </c>
      <c r="H32" s="89"/>
      <c r="I32" s="107">
        <v>27</v>
      </c>
      <c r="J32" s="111">
        <f t="shared" si="0"/>
        <v>25</v>
      </c>
      <c r="L32" s="61"/>
      <c r="M32" s="61"/>
    </row>
    <row r="33" spans="1:13" x14ac:dyDescent="0.25">
      <c r="A33" s="105" t="s">
        <v>155</v>
      </c>
      <c r="B33" s="89"/>
      <c r="C33" s="107">
        <v>27</v>
      </c>
      <c r="D33" s="89"/>
      <c r="E33" s="107">
        <v>27</v>
      </c>
      <c r="F33" s="107">
        <v>25</v>
      </c>
      <c r="G33" s="107">
        <v>25</v>
      </c>
      <c r="H33" s="89"/>
      <c r="I33" s="107">
        <v>10</v>
      </c>
      <c r="J33" s="111">
        <f t="shared" si="0"/>
        <v>8</v>
      </c>
      <c r="L33" s="61"/>
      <c r="M33" s="61"/>
    </row>
    <row r="34" spans="1:13" x14ac:dyDescent="0.25">
      <c r="A34" s="105" t="s">
        <v>156</v>
      </c>
      <c r="B34" s="89"/>
      <c r="C34" s="107">
        <v>27</v>
      </c>
      <c r="D34" s="89"/>
      <c r="E34" s="107">
        <v>27</v>
      </c>
      <c r="F34" s="107">
        <v>25</v>
      </c>
      <c r="G34" s="107">
        <v>25</v>
      </c>
      <c r="H34" s="89"/>
      <c r="I34" s="107">
        <v>10</v>
      </c>
      <c r="J34" s="111">
        <f t="shared" si="0"/>
        <v>8</v>
      </c>
      <c r="L34" s="61"/>
      <c r="M34" s="61"/>
    </row>
    <row r="35" spans="1:13" x14ac:dyDescent="0.25">
      <c r="A35" s="105" t="s">
        <v>157</v>
      </c>
      <c r="B35" s="89"/>
      <c r="C35" s="107">
        <v>27</v>
      </c>
      <c r="D35" s="89"/>
      <c r="E35" s="107">
        <v>27</v>
      </c>
      <c r="F35" s="107">
        <v>25</v>
      </c>
      <c r="G35" s="107">
        <v>25</v>
      </c>
      <c r="H35" s="89"/>
      <c r="I35" s="107">
        <v>27</v>
      </c>
      <c r="J35" s="111">
        <f t="shared" si="0"/>
        <v>25</v>
      </c>
      <c r="L35" s="61"/>
      <c r="M35" s="61"/>
    </row>
    <row r="36" spans="1:13" x14ac:dyDescent="0.25">
      <c r="A36" s="105" t="s">
        <v>158</v>
      </c>
      <c r="B36" s="89"/>
      <c r="C36" s="107">
        <v>27</v>
      </c>
      <c r="D36" s="89"/>
      <c r="E36" s="107">
        <v>27</v>
      </c>
      <c r="F36" s="107">
        <v>25</v>
      </c>
      <c r="G36" s="107">
        <v>25</v>
      </c>
      <c r="H36" s="89"/>
      <c r="I36" s="107">
        <v>27</v>
      </c>
      <c r="J36" s="111">
        <f t="shared" si="0"/>
        <v>25</v>
      </c>
      <c r="L36" s="61"/>
      <c r="M36" s="61"/>
    </row>
    <row r="37" spans="1:13" x14ac:dyDescent="0.25">
      <c r="A37" s="105" t="s">
        <v>159</v>
      </c>
      <c r="B37" s="89"/>
      <c r="C37" s="107">
        <v>27</v>
      </c>
      <c r="D37" s="89"/>
      <c r="E37" s="107">
        <v>27</v>
      </c>
      <c r="F37" s="107">
        <v>25</v>
      </c>
      <c r="G37" s="107">
        <v>25</v>
      </c>
      <c r="H37" s="89"/>
      <c r="I37" s="107">
        <v>27</v>
      </c>
      <c r="J37" s="111">
        <f t="shared" si="0"/>
        <v>25</v>
      </c>
      <c r="L37" s="61"/>
      <c r="M37" s="61"/>
    </row>
    <row r="38" spans="1:13" x14ac:dyDescent="0.25">
      <c r="A38" s="105" t="s">
        <v>160</v>
      </c>
      <c r="B38" s="89"/>
      <c r="C38" s="107">
        <v>27</v>
      </c>
      <c r="D38" s="89"/>
      <c r="E38" s="107">
        <v>27</v>
      </c>
      <c r="F38" s="107">
        <v>25</v>
      </c>
      <c r="G38" s="107">
        <v>25</v>
      </c>
      <c r="H38" s="89"/>
      <c r="I38" s="107">
        <v>27</v>
      </c>
      <c r="J38" s="111">
        <f t="shared" si="0"/>
        <v>25</v>
      </c>
      <c r="L38" s="61"/>
      <c r="M38" s="61"/>
    </row>
    <row r="39" spans="1:13" x14ac:dyDescent="0.25">
      <c r="A39" s="105" t="s">
        <v>161</v>
      </c>
      <c r="B39" s="89"/>
      <c r="C39" s="107">
        <v>27</v>
      </c>
      <c r="D39" s="89"/>
      <c r="E39" s="107">
        <v>27</v>
      </c>
      <c r="F39" s="107">
        <v>25</v>
      </c>
      <c r="G39" s="107">
        <v>25</v>
      </c>
      <c r="H39" s="89"/>
      <c r="I39" s="107">
        <v>10</v>
      </c>
      <c r="J39" s="111">
        <f t="shared" si="0"/>
        <v>8</v>
      </c>
      <c r="L39" s="61"/>
      <c r="M39" s="61"/>
    </row>
    <row r="40" spans="1:13" x14ac:dyDescent="0.25">
      <c r="A40" s="105" t="s">
        <v>162</v>
      </c>
      <c r="B40" s="89"/>
      <c r="C40" s="107">
        <v>27</v>
      </c>
      <c r="D40" s="89"/>
      <c r="E40" s="107">
        <v>27</v>
      </c>
      <c r="F40" s="107">
        <v>25</v>
      </c>
      <c r="G40" s="107">
        <v>25</v>
      </c>
      <c r="H40" s="89"/>
      <c r="I40" s="107">
        <v>27</v>
      </c>
      <c r="J40" s="111">
        <f t="shared" si="0"/>
        <v>25</v>
      </c>
      <c r="L40" s="61"/>
      <c r="M40" s="61"/>
    </row>
    <row r="41" spans="1:13" x14ac:dyDescent="0.25">
      <c r="A41" s="105" t="s">
        <v>163</v>
      </c>
      <c r="B41" s="89"/>
      <c r="C41" s="107">
        <v>27</v>
      </c>
      <c r="D41" s="89"/>
      <c r="E41" s="107">
        <v>27</v>
      </c>
      <c r="F41" s="107">
        <v>25</v>
      </c>
      <c r="G41" s="107">
        <v>25</v>
      </c>
      <c r="H41" s="89"/>
      <c r="I41" s="107">
        <v>27</v>
      </c>
      <c r="J41" s="111">
        <f t="shared" si="0"/>
        <v>25</v>
      </c>
      <c r="L41" s="61"/>
      <c r="M41" s="61"/>
    </row>
    <row r="42" spans="1:13" x14ac:dyDescent="0.25">
      <c r="A42" s="105" t="s">
        <v>164</v>
      </c>
      <c r="B42" s="89"/>
      <c r="C42" s="107">
        <v>27</v>
      </c>
      <c r="D42" s="89"/>
      <c r="E42" s="107">
        <v>27</v>
      </c>
      <c r="F42" s="107">
        <v>25</v>
      </c>
      <c r="G42" s="107">
        <v>25</v>
      </c>
      <c r="H42" s="89"/>
      <c r="I42" s="107">
        <v>27</v>
      </c>
      <c r="J42" s="111">
        <f t="shared" si="0"/>
        <v>25</v>
      </c>
      <c r="L42" s="61"/>
      <c r="M42" s="61"/>
    </row>
    <row r="43" spans="1:13" x14ac:dyDescent="0.25">
      <c r="A43" s="105" t="s">
        <v>165</v>
      </c>
      <c r="B43" s="89"/>
      <c r="C43" s="107">
        <v>35</v>
      </c>
      <c r="D43" s="89"/>
      <c r="E43" s="107">
        <v>35</v>
      </c>
      <c r="F43" s="107">
        <v>33</v>
      </c>
      <c r="G43" s="107">
        <v>33</v>
      </c>
      <c r="H43" s="89"/>
      <c r="I43" s="107">
        <v>10</v>
      </c>
      <c r="J43" s="111">
        <f t="shared" si="0"/>
        <v>8</v>
      </c>
      <c r="L43" s="61"/>
      <c r="M43" s="61"/>
    </row>
    <row r="44" spans="1:13" x14ac:dyDescent="0.25">
      <c r="A44" s="105" t="s">
        <v>166</v>
      </c>
      <c r="B44" s="89"/>
      <c r="C44" s="107">
        <v>27</v>
      </c>
      <c r="D44" s="89"/>
      <c r="E44" s="107">
        <v>27</v>
      </c>
      <c r="F44" s="107">
        <v>25</v>
      </c>
      <c r="G44" s="107">
        <v>25</v>
      </c>
      <c r="H44" s="89"/>
      <c r="I44" s="107">
        <v>10</v>
      </c>
      <c r="J44" s="111">
        <f t="shared" si="0"/>
        <v>8</v>
      </c>
      <c r="L44" s="61"/>
      <c r="M44" s="61"/>
    </row>
    <row r="45" spans="1:13" x14ac:dyDescent="0.25">
      <c r="A45" s="105" t="s">
        <v>167</v>
      </c>
      <c r="B45" s="89"/>
      <c r="C45" s="107">
        <v>27</v>
      </c>
      <c r="D45" s="89"/>
      <c r="E45" s="107">
        <v>27</v>
      </c>
      <c r="F45" s="107">
        <v>25</v>
      </c>
      <c r="G45" s="107">
        <v>25</v>
      </c>
      <c r="H45" s="89"/>
      <c r="I45" s="107">
        <v>27</v>
      </c>
      <c r="J45" s="111">
        <f t="shared" si="0"/>
        <v>25</v>
      </c>
      <c r="L45" s="61"/>
      <c r="M45" s="61"/>
    </row>
    <row r="46" spans="1:13" x14ac:dyDescent="0.25">
      <c r="A46" s="105" t="s">
        <v>168</v>
      </c>
      <c r="B46" s="89"/>
      <c r="C46" s="107">
        <v>27</v>
      </c>
      <c r="D46" s="89"/>
      <c r="E46" s="107">
        <v>27</v>
      </c>
      <c r="F46" s="107">
        <v>25</v>
      </c>
      <c r="G46" s="107">
        <v>25</v>
      </c>
      <c r="H46" s="89"/>
      <c r="I46" s="107">
        <v>10</v>
      </c>
      <c r="J46" s="111">
        <f t="shared" si="0"/>
        <v>8</v>
      </c>
      <c r="L46" s="61"/>
      <c r="M46" s="61"/>
    </row>
    <row r="47" spans="1:13" x14ac:dyDescent="0.25">
      <c r="A47" s="105" t="s">
        <v>169</v>
      </c>
      <c r="B47" s="89"/>
      <c r="C47" s="107">
        <v>27</v>
      </c>
      <c r="D47" s="89"/>
      <c r="E47" s="107">
        <v>27</v>
      </c>
      <c r="F47" s="107">
        <v>25</v>
      </c>
      <c r="G47" s="107">
        <v>25</v>
      </c>
      <c r="H47" s="89"/>
      <c r="I47" s="107">
        <v>10</v>
      </c>
      <c r="J47" s="111">
        <f t="shared" si="0"/>
        <v>8</v>
      </c>
      <c r="L47" s="61"/>
      <c r="M47" s="61"/>
    </row>
    <row r="48" spans="1:13" x14ac:dyDescent="0.25">
      <c r="A48" s="105" t="s">
        <v>170</v>
      </c>
      <c r="B48" s="89"/>
      <c r="C48" s="107">
        <v>27</v>
      </c>
      <c r="D48" s="89"/>
      <c r="E48" s="107">
        <v>27</v>
      </c>
      <c r="F48" s="107">
        <v>25</v>
      </c>
      <c r="G48" s="107">
        <v>25</v>
      </c>
      <c r="H48" s="89"/>
      <c r="I48" s="107">
        <v>27</v>
      </c>
      <c r="J48" s="111">
        <f>I48-2</f>
        <v>25</v>
      </c>
      <c r="L48" s="61"/>
      <c r="M48" s="61"/>
    </row>
    <row r="49" spans="1:13" x14ac:dyDescent="0.25">
      <c r="A49" s="105" t="s">
        <v>171</v>
      </c>
      <c r="B49" s="89"/>
      <c r="C49" s="107">
        <v>27</v>
      </c>
      <c r="D49" s="89"/>
      <c r="E49" s="107">
        <v>27</v>
      </c>
      <c r="F49" s="107">
        <v>25</v>
      </c>
      <c r="G49" s="107">
        <v>25</v>
      </c>
      <c r="H49" s="89"/>
      <c r="I49" s="107">
        <v>10</v>
      </c>
      <c r="J49" s="111">
        <f>I49-2</f>
        <v>8</v>
      </c>
      <c r="L49" s="61"/>
      <c r="M49" s="61"/>
    </row>
    <row r="50" spans="1:13" x14ac:dyDescent="0.25">
      <c r="A50" s="105" t="s">
        <v>172</v>
      </c>
      <c r="B50" s="89"/>
      <c r="C50" s="107">
        <v>10</v>
      </c>
      <c r="D50" s="89"/>
      <c r="E50" s="107">
        <v>10</v>
      </c>
      <c r="F50" s="107">
        <v>8</v>
      </c>
      <c r="G50" s="107">
        <v>8</v>
      </c>
      <c r="H50" s="89"/>
      <c r="I50" s="107">
        <v>10</v>
      </c>
      <c r="J50" s="111">
        <f t="shared" ref="J50:J82" si="1">I50-2</f>
        <v>8</v>
      </c>
      <c r="L50" s="61"/>
      <c r="M50" s="61"/>
    </row>
    <row r="51" spans="1:13" x14ac:dyDescent="0.25">
      <c r="A51" s="105" t="s">
        <v>173</v>
      </c>
      <c r="B51" s="89"/>
      <c r="C51" s="107">
        <v>27</v>
      </c>
      <c r="D51" s="89"/>
      <c r="E51" s="107">
        <v>27</v>
      </c>
      <c r="F51" s="107">
        <v>25</v>
      </c>
      <c r="G51" s="107">
        <v>25</v>
      </c>
      <c r="H51" s="89"/>
      <c r="I51" s="107">
        <v>27</v>
      </c>
      <c r="J51" s="111">
        <f t="shared" si="1"/>
        <v>25</v>
      </c>
      <c r="L51" s="61"/>
      <c r="M51" s="61"/>
    </row>
    <row r="52" spans="1:13" x14ac:dyDescent="0.25">
      <c r="A52" s="105" t="s">
        <v>174</v>
      </c>
      <c r="B52" s="89"/>
      <c r="C52" s="107">
        <v>27</v>
      </c>
      <c r="D52" s="89"/>
      <c r="E52" s="107">
        <v>27</v>
      </c>
      <c r="F52" s="107">
        <v>25</v>
      </c>
      <c r="G52" s="107">
        <v>25</v>
      </c>
      <c r="H52" s="89"/>
      <c r="I52" s="107">
        <v>10</v>
      </c>
      <c r="J52" s="111">
        <f t="shared" si="1"/>
        <v>8</v>
      </c>
      <c r="L52" s="61"/>
      <c r="M52" s="61"/>
    </row>
    <row r="53" spans="1:13" x14ac:dyDescent="0.25">
      <c r="A53" s="105" t="s">
        <v>175</v>
      </c>
      <c r="B53" s="89"/>
      <c r="C53" s="107">
        <v>25</v>
      </c>
      <c r="D53" s="89"/>
      <c r="E53" s="107">
        <v>25</v>
      </c>
      <c r="F53" s="107">
        <v>23</v>
      </c>
      <c r="G53" s="107">
        <v>23</v>
      </c>
      <c r="H53" s="89"/>
      <c r="I53" s="107">
        <v>10</v>
      </c>
      <c r="J53" s="111">
        <f t="shared" si="1"/>
        <v>8</v>
      </c>
      <c r="L53" s="61"/>
      <c r="M53" s="61"/>
    </row>
    <row r="54" spans="1:13" x14ac:dyDescent="0.25">
      <c r="A54" s="105" t="s">
        <v>176</v>
      </c>
      <c r="B54" s="89"/>
      <c r="C54" s="107">
        <v>27</v>
      </c>
      <c r="D54" s="89"/>
      <c r="E54" s="107">
        <v>27</v>
      </c>
      <c r="F54" s="107">
        <v>25</v>
      </c>
      <c r="G54" s="107">
        <v>25</v>
      </c>
      <c r="H54" s="89"/>
      <c r="I54" s="107">
        <v>27</v>
      </c>
      <c r="J54" s="111">
        <f t="shared" si="1"/>
        <v>25</v>
      </c>
      <c r="L54" s="61"/>
      <c r="M54" s="61"/>
    </row>
    <row r="55" spans="1:13" x14ac:dyDescent="0.25">
      <c r="A55" s="105" t="s">
        <v>177</v>
      </c>
      <c r="B55" s="89"/>
      <c r="C55" s="107">
        <v>27</v>
      </c>
      <c r="D55" s="89"/>
      <c r="E55" s="107">
        <v>27</v>
      </c>
      <c r="F55" s="107">
        <v>25</v>
      </c>
      <c r="G55" s="107">
        <v>25</v>
      </c>
      <c r="H55" s="89"/>
      <c r="I55" s="107">
        <v>27</v>
      </c>
      <c r="J55" s="111">
        <f t="shared" si="1"/>
        <v>25</v>
      </c>
      <c r="L55" s="61"/>
      <c r="M55" s="61"/>
    </row>
    <row r="56" spans="1:13" x14ac:dyDescent="0.25">
      <c r="A56" s="105" t="s">
        <v>178</v>
      </c>
      <c r="B56" s="89"/>
      <c r="C56" s="107">
        <v>27</v>
      </c>
      <c r="D56" s="89"/>
      <c r="E56" s="107">
        <v>27</v>
      </c>
      <c r="F56" s="107">
        <v>25</v>
      </c>
      <c r="G56" s="107">
        <v>25</v>
      </c>
      <c r="H56" s="89"/>
      <c r="I56" s="107">
        <v>27</v>
      </c>
      <c r="J56" s="111">
        <f t="shared" si="1"/>
        <v>25</v>
      </c>
      <c r="L56" s="61"/>
      <c r="M56" s="61"/>
    </row>
    <row r="57" spans="1:13" x14ac:dyDescent="0.25">
      <c r="A57" s="105" t="s">
        <v>179</v>
      </c>
      <c r="B57" s="89"/>
      <c r="C57" s="107">
        <v>20</v>
      </c>
      <c r="D57" s="89"/>
      <c r="E57" s="107">
        <v>20</v>
      </c>
      <c r="F57" s="107">
        <v>18</v>
      </c>
      <c r="G57" s="107">
        <v>18</v>
      </c>
      <c r="H57" s="89"/>
      <c r="I57" s="107">
        <v>20</v>
      </c>
      <c r="J57" s="111">
        <f t="shared" si="1"/>
        <v>18</v>
      </c>
      <c r="L57" s="61"/>
      <c r="M57" s="61"/>
    </row>
    <row r="58" spans="1:13" x14ac:dyDescent="0.25">
      <c r="A58" s="105" t="s">
        <v>180</v>
      </c>
      <c r="B58" s="89"/>
      <c r="C58" s="107">
        <v>27</v>
      </c>
      <c r="D58" s="89"/>
      <c r="E58" s="107">
        <v>27</v>
      </c>
      <c r="F58" s="107">
        <v>25</v>
      </c>
      <c r="G58" s="107">
        <v>25</v>
      </c>
      <c r="H58" s="89"/>
      <c r="I58" s="107">
        <v>10</v>
      </c>
      <c r="J58" s="111">
        <f t="shared" si="1"/>
        <v>8</v>
      </c>
      <c r="L58" s="61"/>
      <c r="M58" s="61"/>
    </row>
    <row r="59" spans="1:13" x14ac:dyDescent="0.25">
      <c r="A59" s="105" t="s">
        <v>181</v>
      </c>
      <c r="B59" s="89"/>
      <c r="C59" s="107">
        <v>27</v>
      </c>
      <c r="D59" s="89"/>
      <c r="E59" s="107">
        <v>27</v>
      </c>
      <c r="F59" s="107">
        <v>25</v>
      </c>
      <c r="G59" s="107">
        <v>25</v>
      </c>
      <c r="H59" s="89"/>
      <c r="I59" s="107">
        <v>27</v>
      </c>
      <c r="J59" s="111">
        <f t="shared" si="1"/>
        <v>25</v>
      </c>
      <c r="L59" s="61"/>
      <c r="M59" s="61"/>
    </row>
    <row r="60" spans="1:13" x14ac:dyDescent="0.25">
      <c r="A60" s="105" t="s">
        <v>182</v>
      </c>
      <c r="B60" s="89"/>
      <c r="C60" s="107">
        <v>9</v>
      </c>
      <c r="D60" s="89"/>
      <c r="E60" s="107">
        <v>9</v>
      </c>
      <c r="F60" s="107">
        <v>7</v>
      </c>
      <c r="G60" s="107">
        <v>7</v>
      </c>
      <c r="H60" s="89"/>
      <c r="I60" s="107">
        <v>9</v>
      </c>
      <c r="J60" s="111">
        <f t="shared" si="1"/>
        <v>7</v>
      </c>
      <c r="L60" s="61"/>
      <c r="M60" s="61"/>
    </row>
    <row r="61" spans="1:13" x14ac:dyDescent="0.25">
      <c r="A61" s="105" t="s">
        <v>183</v>
      </c>
      <c r="B61" s="89"/>
      <c r="C61" s="107">
        <v>9.5</v>
      </c>
      <c r="D61" s="89"/>
      <c r="E61" s="107">
        <v>9.5</v>
      </c>
      <c r="F61" s="107">
        <v>7.5</v>
      </c>
      <c r="G61" s="107">
        <v>7.5</v>
      </c>
      <c r="H61" s="89"/>
      <c r="I61" s="107">
        <v>9.5</v>
      </c>
      <c r="J61" s="111">
        <f t="shared" si="1"/>
        <v>7.5</v>
      </c>
      <c r="L61" s="61"/>
      <c r="M61" s="61"/>
    </row>
    <row r="62" spans="1:13" x14ac:dyDescent="0.25">
      <c r="A62" s="105" t="s">
        <v>184</v>
      </c>
      <c r="B62" s="89"/>
      <c r="C62" s="107">
        <v>27</v>
      </c>
      <c r="D62" s="89"/>
      <c r="E62" s="107">
        <v>27</v>
      </c>
      <c r="F62" s="107">
        <v>25</v>
      </c>
      <c r="G62" s="107">
        <v>25</v>
      </c>
      <c r="H62" s="89"/>
      <c r="I62" s="107">
        <v>10</v>
      </c>
      <c r="J62" s="111">
        <f t="shared" si="1"/>
        <v>8</v>
      </c>
      <c r="L62" s="61"/>
      <c r="M62" s="61"/>
    </row>
    <row r="63" spans="1:13" x14ac:dyDescent="0.25">
      <c r="A63" s="105" t="s">
        <v>185</v>
      </c>
      <c r="B63" s="89"/>
      <c r="C63" s="107">
        <v>27</v>
      </c>
      <c r="D63" s="89"/>
      <c r="E63" s="107">
        <v>27</v>
      </c>
      <c r="F63" s="107">
        <v>25</v>
      </c>
      <c r="G63" s="107">
        <v>25</v>
      </c>
      <c r="H63" s="89"/>
      <c r="I63" s="107">
        <v>27</v>
      </c>
      <c r="J63" s="111">
        <f t="shared" si="1"/>
        <v>25</v>
      </c>
      <c r="L63" s="61"/>
      <c r="M63" s="61"/>
    </row>
    <row r="64" spans="1:13" x14ac:dyDescent="0.25">
      <c r="A64" s="105" t="s">
        <v>186</v>
      </c>
      <c r="B64" s="89"/>
      <c r="C64" s="107">
        <v>27</v>
      </c>
      <c r="D64" s="89"/>
      <c r="E64" s="107">
        <v>27</v>
      </c>
      <c r="F64" s="107">
        <v>25</v>
      </c>
      <c r="G64" s="107">
        <v>25</v>
      </c>
      <c r="H64" s="89"/>
      <c r="I64" s="107">
        <v>10</v>
      </c>
      <c r="J64" s="111">
        <f t="shared" si="1"/>
        <v>8</v>
      </c>
      <c r="L64" s="61"/>
      <c r="M64" s="61"/>
    </row>
    <row r="65" spans="1:13" x14ac:dyDescent="0.25">
      <c r="A65" s="105" t="s">
        <v>187</v>
      </c>
      <c r="B65" s="89"/>
      <c r="C65" s="107">
        <v>27</v>
      </c>
      <c r="D65" s="89"/>
      <c r="E65" s="107">
        <v>27</v>
      </c>
      <c r="F65" s="107">
        <v>25</v>
      </c>
      <c r="G65" s="107">
        <v>25</v>
      </c>
      <c r="H65" s="89"/>
      <c r="I65" s="107">
        <v>27</v>
      </c>
      <c r="J65" s="111">
        <f t="shared" si="1"/>
        <v>25</v>
      </c>
      <c r="L65" s="61"/>
      <c r="M65" s="61"/>
    </row>
    <row r="66" spans="1:13" x14ac:dyDescent="0.25">
      <c r="A66" s="105" t="s">
        <v>188</v>
      </c>
      <c r="B66" s="89"/>
      <c r="C66" s="107">
        <v>27</v>
      </c>
      <c r="D66" s="89"/>
      <c r="E66" s="107">
        <v>27</v>
      </c>
      <c r="F66" s="107">
        <v>25</v>
      </c>
      <c r="G66" s="107">
        <v>25</v>
      </c>
      <c r="H66" s="89"/>
      <c r="I66" s="107">
        <v>27</v>
      </c>
      <c r="J66" s="111">
        <f t="shared" si="1"/>
        <v>25</v>
      </c>
      <c r="L66" s="61"/>
      <c r="M66" s="61"/>
    </row>
    <row r="67" spans="1:13" x14ac:dyDescent="0.25">
      <c r="A67" s="105" t="s">
        <v>189</v>
      </c>
      <c r="B67" s="89"/>
      <c r="C67" s="107">
        <v>27</v>
      </c>
      <c r="D67" s="89"/>
      <c r="E67" s="107">
        <v>27</v>
      </c>
      <c r="F67" s="107">
        <v>25</v>
      </c>
      <c r="G67" s="107">
        <v>25</v>
      </c>
      <c r="H67" s="89"/>
      <c r="I67" s="107">
        <v>27</v>
      </c>
      <c r="J67" s="111">
        <f t="shared" si="1"/>
        <v>25</v>
      </c>
      <c r="L67" s="61"/>
      <c r="M67" s="61"/>
    </row>
    <row r="68" spans="1:13" x14ac:dyDescent="0.25">
      <c r="A68" s="105" t="s">
        <v>190</v>
      </c>
      <c r="B68" s="89"/>
      <c r="C68" s="107">
        <v>14</v>
      </c>
      <c r="D68" s="89"/>
      <c r="E68" s="107">
        <v>14</v>
      </c>
      <c r="F68" s="107">
        <v>12</v>
      </c>
      <c r="G68" s="107">
        <v>12</v>
      </c>
      <c r="H68" s="89"/>
      <c r="I68" s="107">
        <v>10</v>
      </c>
      <c r="J68" s="111">
        <f t="shared" si="1"/>
        <v>8</v>
      </c>
      <c r="L68" s="61"/>
      <c r="M68" s="61"/>
    </row>
    <row r="69" spans="1:13" x14ac:dyDescent="0.25">
      <c r="A69" s="105" t="s">
        <v>191</v>
      </c>
      <c r="B69" s="89"/>
      <c r="C69" s="107">
        <v>27</v>
      </c>
      <c r="D69" s="89"/>
      <c r="E69" s="107">
        <v>27</v>
      </c>
      <c r="F69" s="107">
        <v>25</v>
      </c>
      <c r="G69" s="107">
        <v>25</v>
      </c>
      <c r="H69" s="89"/>
      <c r="I69" s="107">
        <v>27</v>
      </c>
      <c r="J69" s="111">
        <f t="shared" si="1"/>
        <v>25</v>
      </c>
      <c r="L69" s="61"/>
      <c r="M69" s="61"/>
    </row>
    <row r="70" spans="1:13" x14ac:dyDescent="0.25">
      <c r="A70" s="105" t="s">
        <v>192</v>
      </c>
      <c r="B70" s="89"/>
      <c r="C70" s="107">
        <v>27</v>
      </c>
      <c r="D70" s="89"/>
      <c r="E70" s="107">
        <v>27</v>
      </c>
      <c r="F70" s="107">
        <v>25</v>
      </c>
      <c r="G70" s="107">
        <v>25</v>
      </c>
      <c r="H70" s="89"/>
      <c r="I70" s="107">
        <v>27</v>
      </c>
      <c r="J70" s="111">
        <f t="shared" si="1"/>
        <v>25</v>
      </c>
      <c r="L70" s="61"/>
      <c r="M70" s="61"/>
    </row>
    <row r="71" spans="1:13" x14ac:dyDescent="0.25">
      <c r="A71" s="105" t="s">
        <v>193</v>
      </c>
      <c r="B71" s="89"/>
      <c r="C71" s="107">
        <v>27</v>
      </c>
      <c r="D71" s="89"/>
      <c r="E71" s="107">
        <v>27</v>
      </c>
      <c r="F71" s="107">
        <v>25</v>
      </c>
      <c r="G71" s="107">
        <v>25</v>
      </c>
      <c r="H71" s="89"/>
      <c r="I71" s="107">
        <v>27</v>
      </c>
      <c r="J71" s="111">
        <f t="shared" si="1"/>
        <v>25</v>
      </c>
      <c r="L71" s="61"/>
      <c r="M71" s="61"/>
    </row>
    <row r="72" spans="1:13" x14ac:dyDescent="0.25">
      <c r="A72" s="105" t="s">
        <v>194</v>
      </c>
      <c r="B72" s="89"/>
      <c r="C72" s="107">
        <v>10</v>
      </c>
      <c r="D72" s="89"/>
      <c r="E72" s="107">
        <v>10</v>
      </c>
      <c r="F72" s="107">
        <v>8</v>
      </c>
      <c r="G72" s="107">
        <v>8</v>
      </c>
      <c r="H72" s="89"/>
      <c r="I72" s="107">
        <v>10</v>
      </c>
      <c r="J72" s="111">
        <f t="shared" si="1"/>
        <v>8</v>
      </c>
      <c r="L72" s="61"/>
      <c r="M72" s="61"/>
    </row>
    <row r="73" spans="1:13" x14ac:dyDescent="0.25">
      <c r="A73" s="105" t="s">
        <v>195</v>
      </c>
      <c r="B73" s="89"/>
      <c r="C73" s="107">
        <v>27</v>
      </c>
      <c r="D73" s="89"/>
      <c r="E73" s="107">
        <v>27</v>
      </c>
      <c r="F73" s="107">
        <v>25</v>
      </c>
      <c r="G73" s="107">
        <v>25</v>
      </c>
      <c r="H73" s="89"/>
      <c r="I73" s="107">
        <v>27</v>
      </c>
      <c r="J73" s="111">
        <f t="shared" si="1"/>
        <v>25</v>
      </c>
      <c r="L73" s="61"/>
      <c r="M73" s="61"/>
    </row>
    <row r="74" spans="1:13" x14ac:dyDescent="0.25">
      <c r="A74" s="105" t="s">
        <v>196</v>
      </c>
      <c r="B74" s="89"/>
      <c r="C74" s="107">
        <v>27</v>
      </c>
      <c r="D74" s="89"/>
      <c r="E74" s="107">
        <v>27</v>
      </c>
      <c r="F74" s="107">
        <v>25</v>
      </c>
      <c r="G74" s="107">
        <v>25</v>
      </c>
      <c r="H74" s="89"/>
      <c r="I74" s="107">
        <v>27</v>
      </c>
      <c r="J74" s="111">
        <f t="shared" si="1"/>
        <v>25</v>
      </c>
      <c r="L74" s="61"/>
      <c r="M74" s="61"/>
    </row>
    <row r="75" spans="1:13" x14ac:dyDescent="0.25">
      <c r="A75" s="105" t="s">
        <v>197</v>
      </c>
      <c r="B75" s="89"/>
      <c r="C75" s="107">
        <v>27</v>
      </c>
      <c r="D75" s="89"/>
      <c r="E75" s="107">
        <v>27</v>
      </c>
      <c r="F75" s="107">
        <v>25</v>
      </c>
      <c r="G75" s="107">
        <v>25</v>
      </c>
      <c r="H75" s="89"/>
      <c r="I75" s="107">
        <v>10</v>
      </c>
      <c r="J75" s="111">
        <f t="shared" si="1"/>
        <v>8</v>
      </c>
      <c r="L75" s="61"/>
      <c r="M75" s="61"/>
    </row>
    <row r="76" spans="1:13" x14ac:dyDescent="0.25">
      <c r="A76" s="105" t="s">
        <v>198</v>
      </c>
      <c r="B76" s="89"/>
      <c r="C76" s="107">
        <v>27</v>
      </c>
      <c r="D76" s="89"/>
      <c r="E76" s="107">
        <v>27</v>
      </c>
      <c r="F76" s="107">
        <v>25</v>
      </c>
      <c r="G76" s="107">
        <v>25</v>
      </c>
      <c r="H76" s="89"/>
      <c r="I76" s="107">
        <v>27</v>
      </c>
      <c r="J76" s="111">
        <f t="shared" si="1"/>
        <v>25</v>
      </c>
      <c r="L76" s="61"/>
      <c r="M76" s="61"/>
    </row>
    <row r="77" spans="1:13" x14ac:dyDescent="0.25">
      <c r="A77" s="105" t="s">
        <v>199</v>
      </c>
      <c r="B77" s="89"/>
      <c r="C77" s="107">
        <v>32</v>
      </c>
      <c r="D77" s="89"/>
      <c r="E77" s="107">
        <v>32</v>
      </c>
      <c r="F77" s="107">
        <v>30</v>
      </c>
      <c r="G77" s="107">
        <v>30</v>
      </c>
      <c r="H77" s="89"/>
      <c r="I77" s="107">
        <v>10</v>
      </c>
      <c r="J77" s="111">
        <f t="shared" si="1"/>
        <v>8</v>
      </c>
      <c r="L77" s="61"/>
      <c r="M77" s="61"/>
    </row>
    <row r="78" spans="1:13" x14ac:dyDescent="0.25">
      <c r="A78" s="105" t="s">
        <v>200</v>
      </c>
      <c r="B78" s="89"/>
      <c r="C78" s="107">
        <v>4</v>
      </c>
      <c r="D78" s="89"/>
      <c r="E78" s="107">
        <v>4</v>
      </c>
      <c r="F78" s="107">
        <v>2</v>
      </c>
      <c r="G78" s="107">
        <v>2</v>
      </c>
      <c r="H78" s="89"/>
      <c r="I78" s="107">
        <v>4</v>
      </c>
      <c r="J78" s="111">
        <f t="shared" si="1"/>
        <v>2</v>
      </c>
      <c r="L78" s="61"/>
      <c r="M78" s="61"/>
    </row>
    <row r="79" spans="1:13" x14ac:dyDescent="0.25">
      <c r="A79" s="105" t="s">
        <v>201</v>
      </c>
      <c r="B79" s="89"/>
      <c r="C79" s="107">
        <v>27</v>
      </c>
      <c r="D79" s="89"/>
      <c r="E79" s="107">
        <v>27</v>
      </c>
      <c r="F79" s="107">
        <v>25</v>
      </c>
      <c r="G79" s="107">
        <v>25</v>
      </c>
      <c r="H79" s="89"/>
      <c r="I79" s="107">
        <v>27</v>
      </c>
      <c r="J79" s="111">
        <f t="shared" si="1"/>
        <v>25</v>
      </c>
      <c r="L79" s="61"/>
      <c r="M79" s="61"/>
    </row>
    <row r="80" spans="1:13" x14ac:dyDescent="0.25">
      <c r="A80" s="105" t="s">
        <v>202</v>
      </c>
      <c r="B80" s="89"/>
      <c r="C80" s="107">
        <v>27</v>
      </c>
      <c r="D80" s="89"/>
      <c r="E80" s="107">
        <v>27</v>
      </c>
      <c r="F80" s="107">
        <v>25</v>
      </c>
      <c r="G80" s="107">
        <v>25</v>
      </c>
      <c r="H80" s="89"/>
      <c r="I80" s="107">
        <v>10</v>
      </c>
      <c r="J80" s="111">
        <f t="shared" si="1"/>
        <v>8</v>
      </c>
      <c r="L80" s="61"/>
      <c r="M80" s="61"/>
    </row>
    <row r="81" spans="1:13" x14ac:dyDescent="0.25">
      <c r="A81" s="105" t="s">
        <v>203</v>
      </c>
      <c r="B81" s="89"/>
      <c r="C81" s="107">
        <v>15</v>
      </c>
      <c r="D81" s="89"/>
      <c r="E81" s="107">
        <v>15</v>
      </c>
      <c r="F81" s="107">
        <v>13</v>
      </c>
      <c r="G81" s="107">
        <v>13</v>
      </c>
      <c r="H81" s="89"/>
      <c r="I81" s="107">
        <v>10</v>
      </c>
      <c r="J81" s="111">
        <f t="shared" si="1"/>
        <v>8</v>
      </c>
      <c r="L81" s="61"/>
      <c r="M81" s="61"/>
    </row>
    <row r="82" spans="1:13" x14ac:dyDescent="0.25">
      <c r="A82" s="105" t="s">
        <v>204</v>
      </c>
      <c r="B82" s="89"/>
      <c r="C82" s="107">
        <v>27</v>
      </c>
      <c r="D82" s="89"/>
      <c r="E82" s="107">
        <v>27</v>
      </c>
      <c r="F82" s="107">
        <v>25</v>
      </c>
      <c r="G82" s="107">
        <v>25</v>
      </c>
      <c r="H82" s="89"/>
      <c r="I82" s="107">
        <v>10</v>
      </c>
      <c r="J82" s="111">
        <f t="shared" si="1"/>
        <v>8</v>
      </c>
      <c r="L82" s="61"/>
      <c r="M82" s="61"/>
    </row>
    <row r="83" spans="1:13" x14ac:dyDescent="0.25">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5">
      <c r="A84" s="71" t="s">
        <v>206</v>
      </c>
      <c r="B84" s="89"/>
      <c r="C84" s="89">
        <f t="shared" si="2"/>
        <v>96.3</v>
      </c>
      <c r="D84" s="89"/>
      <c r="E84" s="89">
        <f t="shared" si="3"/>
        <v>96.3</v>
      </c>
      <c r="F84" s="89">
        <v>94.3</v>
      </c>
      <c r="G84" s="89">
        <v>94.3</v>
      </c>
      <c r="H84" s="89"/>
      <c r="I84" s="89">
        <f>J84+2</f>
        <v>96.3</v>
      </c>
      <c r="J84" s="111">
        <v>94.3</v>
      </c>
      <c r="L84" s="61"/>
      <c r="M84" s="61"/>
    </row>
    <row r="85" spans="1:13" x14ac:dyDescent="0.25">
      <c r="A85" s="71" t="s">
        <v>207</v>
      </c>
      <c r="B85" s="89"/>
      <c r="C85" s="89"/>
      <c r="D85" s="89"/>
      <c r="E85" s="89"/>
      <c r="F85" s="89"/>
      <c r="G85" s="89"/>
      <c r="H85" s="89"/>
      <c r="I85" s="89"/>
      <c r="J85" s="111"/>
      <c r="L85" s="61"/>
      <c r="M85" s="61"/>
    </row>
    <row r="86" spans="1:13" x14ac:dyDescent="0.25">
      <c r="A86" s="74" t="s">
        <v>208</v>
      </c>
      <c r="B86" s="114"/>
      <c r="C86" s="114"/>
      <c r="D86" s="114"/>
      <c r="E86" s="114"/>
      <c r="F86" s="114"/>
      <c r="G86" s="114"/>
      <c r="H86" s="114"/>
      <c r="I86" s="114"/>
      <c r="J86" s="116"/>
      <c r="L86" s="61"/>
      <c r="M86" s="61"/>
    </row>
    <row r="87" spans="1:13" x14ac:dyDescent="0.25">
      <c r="A87" s="61"/>
      <c r="B87" s="61"/>
      <c r="C87" s="61"/>
      <c r="D87" s="61"/>
      <c r="E87" s="61"/>
      <c r="F87" s="61"/>
      <c r="G87" s="61"/>
      <c r="H87" s="61"/>
      <c r="I87" s="61"/>
      <c r="J87" s="61"/>
      <c r="K87" s="61"/>
      <c r="L87" s="61"/>
      <c r="M87" s="61"/>
    </row>
    <row r="88" spans="1:13" s="80" customFormat="1" ht="37.5" customHeight="1" x14ac:dyDescent="0.25">
      <c r="A88" s="88" t="s">
        <v>209</v>
      </c>
      <c r="B88" s="98"/>
      <c r="C88" s="62"/>
      <c r="D88" s="62"/>
      <c r="E88" s="62"/>
      <c r="F88" s="62"/>
      <c r="G88" s="62"/>
      <c r="H88" s="62"/>
      <c r="I88" s="62"/>
      <c r="J88" s="62"/>
      <c r="K88" s="62"/>
      <c r="L88" s="62"/>
      <c r="M88" s="62"/>
    </row>
    <row r="89" spans="1:13" ht="78" x14ac:dyDescent="0.25">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5">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5">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5">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5">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5">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5">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5">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5">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5">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5">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5">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5">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5">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5">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5">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5">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5">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5">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5">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5">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5">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5">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5">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5">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5">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5">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5">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5">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5">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5">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5">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5">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5">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5">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5">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5">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5">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5">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5">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5">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5">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5">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5">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5">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5">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5">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5">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5">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5">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5">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5">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5">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5">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5">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5">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5">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5">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5">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5">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5">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5">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5">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5">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5">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5">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5">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5">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5">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5">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5">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5">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5">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5">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5">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5">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5">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5">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5">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5">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5">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5">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5">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5">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5">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5">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5">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5">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5">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5">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5">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5">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5">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5">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5">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5">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5">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5">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5">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5">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5">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5">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5">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5">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5">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5">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5">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5">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5">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5">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5">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5">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5">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5">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5">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5">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5">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5">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5">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5">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5">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5">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5">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5">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5">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5">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5">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5">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5">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5">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5">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5">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5">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5">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5">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5">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5">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5">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5">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5">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5">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5">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5">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5">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5">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5">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5">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5">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5">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5">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5">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5">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5">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5">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5">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5">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5">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5">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5">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5">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5">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5">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5">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5">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5">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5">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5">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5">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5">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5">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5">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5">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5">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5">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5">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5">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5">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5">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5">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5">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5">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5">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5">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5">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5">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5">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5">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5">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5">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5">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5">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5">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5">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5">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5">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5">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5">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5">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5">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5">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5">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5">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5">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5">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5">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5">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5">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5">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5">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5">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5">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5">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5">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5">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5">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5">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5">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5">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5">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5">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5">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5">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5">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5">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5">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5">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5">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5">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5">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5">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5">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5">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5">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5">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5">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5">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5">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5">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5">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5">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5">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5">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5">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5">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5">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5">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5">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5">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5">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5">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5">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5">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5">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5">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5">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5">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5">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5">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5">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5">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5">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5">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5">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5">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5">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5">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5">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5">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5">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5">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5">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5">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5">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5">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5">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5">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5">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5">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5">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5">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5">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5">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5">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5">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5">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5">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5">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5">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5">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5">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5">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5">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5">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5">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5">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5">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5">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5">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5">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5">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5">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5">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5">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5">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5">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5">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5">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5">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5">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5">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5">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5">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5">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5">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5">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5">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5">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5">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5">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5">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5">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5">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5">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5">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5">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5">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5">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5">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5">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5">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5">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5">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5">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5">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5">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5">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5">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5">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5">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5">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5">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5">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5">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5">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5">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5">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5">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5">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5">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5">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5">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5">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5">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5">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5">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5">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5">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5">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5">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5">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5">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5">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5">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5">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5">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5">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5">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5">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5">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5">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5">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5">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5">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5">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5">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5">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5">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5">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5">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5">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5">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5">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5">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5">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5">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5">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5">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5">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5">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5">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5">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5">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5">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5">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5">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5">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5">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5">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5">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5">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5">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5">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5">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5">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5">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5">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5">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5">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5">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5">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5">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5">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5">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5">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5">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5">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5">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5">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5">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5">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5">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5">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5">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5">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5">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5">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5">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5">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5">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5">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5">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5">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5">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5">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5">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5">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5">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5">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5">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5">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5">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5">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5">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5">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5">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5">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5">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5">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5">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5">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5">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5">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5">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5">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5">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5">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5">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5">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5">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5">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5">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5">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5">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5">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5">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5">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5">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5">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5">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5">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5">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5">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5">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5">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5">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5">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5">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5">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5">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5">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5">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5">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5">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5">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5">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5">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5">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5">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5">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5">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5">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5">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5">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5">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5">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5">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5">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5">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5">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5">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5">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5">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5">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5">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5">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5">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5">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5">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5">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5">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5">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5">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5">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5">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5">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5">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5">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5">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5">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x14ac:dyDescent="0.25">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16.419173411450149</v>
      </c>
      <c r="I608" s="89"/>
      <c r="J608" s="89"/>
      <c r="K608" s="89"/>
      <c r="L608" s="89"/>
      <c r="M608" s="111"/>
    </row>
    <row r="609" spans="1:13" x14ac:dyDescent="0.25">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5">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5">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5">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12.305783125928167</v>
      </c>
      <c r="I612" s="89"/>
      <c r="J612" s="89"/>
      <c r="K612" s="89"/>
      <c r="L612" s="89"/>
      <c r="M612" s="111"/>
    </row>
    <row r="613" spans="1:13" ht="30" x14ac:dyDescent="0.25">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6.5630843338283551</v>
      </c>
      <c r="I613" s="89"/>
      <c r="J613" s="89"/>
      <c r="K613" s="89"/>
      <c r="L613" s="89"/>
      <c r="M613" s="111"/>
    </row>
    <row r="614" spans="1:13" x14ac:dyDescent="0.25">
      <c r="A614" s="112" t="s">
        <v>769</v>
      </c>
      <c r="B614" s="113" t="s">
        <v>769</v>
      </c>
      <c r="C614" s="113" t="s">
        <v>769</v>
      </c>
      <c r="D614" s="113" t="s">
        <v>769</v>
      </c>
      <c r="E614" s="114" t="s">
        <v>777</v>
      </c>
      <c r="F614" s="114" t="str">
        <f t="shared" si="10"/>
        <v>|||Open urban land</v>
      </c>
      <c r="G614" s="115"/>
      <c r="H614" s="115">
        <f>VLOOKUP(Nutrients_from_current_land_use!B7,Value_look_up_tables!A618:N640,11,FALSE)</f>
        <v>7.2539353163366025</v>
      </c>
      <c r="I614" s="114"/>
      <c r="J614" s="114"/>
      <c r="K614" s="114"/>
      <c r="L614" s="114"/>
      <c r="M614" s="116"/>
    </row>
    <row r="615" spans="1:13" x14ac:dyDescent="0.25">
      <c r="A615" s="61"/>
      <c r="B615" s="61"/>
      <c r="C615" s="61"/>
      <c r="D615" s="61"/>
      <c r="E615" s="61"/>
      <c r="F615" s="61"/>
      <c r="G615" s="82"/>
      <c r="H615" s="82"/>
      <c r="I615" s="61"/>
      <c r="J615" s="61"/>
      <c r="K615" s="61"/>
      <c r="L615" s="61"/>
      <c r="M615" s="61"/>
    </row>
    <row r="616" spans="1:13" s="80" customFormat="1" ht="37.5" customHeight="1" x14ac:dyDescent="0.25">
      <c r="A616" s="88" t="s">
        <v>778</v>
      </c>
      <c r="B616" s="98"/>
      <c r="C616" s="98"/>
      <c r="D616" s="62"/>
      <c r="E616" s="62"/>
      <c r="F616" s="62"/>
      <c r="G616" s="85"/>
      <c r="H616" s="85"/>
      <c r="I616" s="62"/>
      <c r="J616" s="62"/>
      <c r="K616" s="62"/>
      <c r="L616" s="62"/>
      <c r="M616" s="62"/>
    </row>
    <row r="617" spans="1:13" ht="62.4" x14ac:dyDescent="0.25">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5">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5">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5">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5">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5">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5">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5">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5">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5">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5">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5">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5">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5">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5">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5">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5">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5">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5">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5">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5">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5">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5">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5">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5">
      <c r="A641" s="61"/>
      <c r="B641" s="61"/>
      <c r="C641" s="61"/>
      <c r="D641" s="61"/>
      <c r="E641" s="61"/>
      <c r="F641" s="61"/>
      <c r="G641" s="82"/>
      <c r="H641" s="82"/>
      <c r="I641" s="61"/>
      <c r="J641" s="61"/>
      <c r="K641" s="61"/>
      <c r="L641" s="61"/>
      <c r="M641" s="61"/>
    </row>
    <row r="642" spans="1:13" s="80" customFormat="1" ht="37.5" customHeight="1" x14ac:dyDescent="0.25">
      <c r="A642" s="88" t="s">
        <v>815</v>
      </c>
      <c r="B642" s="98"/>
      <c r="C642" s="62"/>
      <c r="D642" s="62"/>
      <c r="F642" s="62"/>
      <c r="H642" s="85"/>
      <c r="J642" s="62"/>
      <c r="K642" s="62"/>
      <c r="L642" s="62"/>
      <c r="M642" s="62"/>
    </row>
    <row r="643" spans="1:13" ht="30.9" customHeight="1" x14ac:dyDescent="0.25">
      <c r="A643" s="8" t="s">
        <v>816</v>
      </c>
      <c r="B643" s="8" t="s">
        <v>817</v>
      </c>
      <c r="C643" s="57" t="s">
        <v>818</v>
      </c>
      <c r="D643" s="61"/>
      <c r="F643" s="61"/>
      <c r="H643" s="82"/>
      <c r="J643" s="61"/>
      <c r="K643" s="61"/>
      <c r="L643" s="61"/>
      <c r="M643" s="61"/>
    </row>
    <row r="644" spans="1:13" ht="45" x14ac:dyDescent="0.25">
      <c r="A644" s="89" t="s">
        <v>223</v>
      </c>
      <c r="B644" s="89" t="s">
        <v>223</v>
      </c>
      <c r="C644" s="89" t="s">
        <v>592</v>
      </c>
      <c r="D644" s="61"/>
      <c r="F644" s="61"/>
      <c r="H644" s="82"/>
      <c r="J644" s="61"/>
      <c r="K644" s="61"/>
      <c r="L644" s="61"/>
      <c r="M644" s="61"/>
    </row>
    <row r="645" spans="1:13" ht="30" x14ac:dyDescent="0.25">
      <c r="A645" s="89" t="s">
        <v>282</v>
      </c>
      <c r="B645" s="89" t="s">
        <v>282</v>
      </c>
      <c r="C645" s="89" t="s">
        <v>638</v>
      </c>
      <c r="D645" s="61"/>
      <c r="F645" s="61"/>
      <c r="H645" s="82"/>
      <c r="J645" s="61"/>
      <c r="K645" s="61"/>
      <c r="L645" s="61"/>
      <c r="M645" s="61"/>
    </row>
    <row r="646" spans="1:13" ht="30" x14ac:dyDescent="0.25">
      <c r="A646" s="89" t="s">
        <v>442</v>
      </c>
      <c r="B646" s="89" t="s">
        <v>442</v>
      </c>
      <c r="C646" s="89" t="s">
        <v>725</v>
      </c>
      <c r="D646" s="61"/>
      <c r="F646" s="61"/>
      <c r="H646" s="82"/>
      <c r="J646" s="61"/>
      <c r="K646" s="61"/>
      <c r="L646" s="61"/>
      <c r="M646" s="61"/>
    </row>
    <row r="647" spans="1:13" ht="60" x14ac:dyDescent="0.25">
      <c r="A647" s="89" t="s">
        <v>337</v>
      </c>
      <c r="B647" s="89" t="s">
        <v>337</v>
      </c>
      <c r="C647" s="89" t="s">
        <v>725</v>
      </c>
      <c r="D647" s="61"/>
      <c r="F647" s="61"/>
      <c r="H647" s="82"/>
      <c r="J647" s="61"/>
      <c r="K647" s="61"/>
      <c r="L647" s="61"/>
      <c r="M647" s="61"/>
    </row>
    <row r="648" spans="1:13" ht="30" x14ac:dyDescent="0.25">
      <c r="A648" s="89" t="s">
        <v>819</v>
      </c>
      <c r="B648" s="89" t="s">
        <v>819</v>
      </c>
      <c r="C648" s="89" t="s">
        <v>690</v>
      </c>
      <c r="D648" s="61"/>
      <c r="F648" s="61"/>
      <c r="H648" s="82"/>
      <c r="J648" s="61"/>
      <c r="K648" s="61"/>
      <c r="L648" s="61"/>
      <c r="M648" s="61"/>
    </row>
    <row r="649" spans="1:13" ht="30" x14ac:dyDescent="0.25">
      <c r="A649" s="89" t="s">
        <v>372</v>
      </c>
      <c r="B649" s="89" t="s">
        <v>372</v>
      </c>
      <c r="C649" s="89" t="s">
        <v>690</v>
      </c>
      <c r="D649" s="61"/>
      <c r="F649" s="61"/>
      <c r="H649" s="82"/>
      <c r="J649" s="61"/>
      <c r="K649" s="61"/>
      <c r="L649" s="61"/>
      <c r="M649" s="61"/>
    </row>
    <row r="650" spans="1:13" ht="45" x14ac:dyDescent="0.25">
      <c r="A650" s="89" t="s">
        <v>383</v>
      </c>
      <c r="B650" s="89" t="s">
        <v>383</v>
      </c>
      <c r="C650" s="89" t="s">
        <v>690</v>
      </c>
      <c r="D650" s="61"/>
      <c r="F650" s="61"/>
      <c r="H650" s="82"/>
      <c r="J650" s="61"/>
      <c r="K650" s="61"/>
      <c r="L650" s="61"/>
      <c r="M650" s="61"/>
    </row>
    <row r="651" spans="1:13" ht="45" x14ac:dyDescent="0.25">
      <c r="A651" s="89" t="s">
        <v>393</v>
      </c>
      <c r="B651" s="89" t="s">
        <v>393</v>
      </c>
      <c r="C651" s="89" t="s">
        <v>690</v>
      </c>
      <c r="D651" s="61"/>
      <c r="F651" s="61"/>
      <c r="H651" s="82"/>
      <c r="J651" s="61"/>
      <c r="K651" s="61"/>
      <c r="L651" s="61"/>
      <c r="M651" s="61"/>
    </row>
    <row r="652" spans="1:13" ht="30" x14ac:dyDescent="0.25">
      <c r="A652" s="89" t="s">
        <v>425</v>
      </c>
      <c r="B652" s="89" t="s">
        <v>425</v>
      </c>
      <c r="C652" s="89" t="s">
        <v>725</v>
      </c>
      <c r="D652" s="61"/>
      <c r="F652" s="61"/>
      <c r="H652" s="82"/>
      <c r="J652" s="61"/>
      <c r="K652" s="61"/>
      <c r="L652" s="61"/>
      <c r="M652" s="61"/>
    </row>
    <row r="653" spans="1:13" ht="45" x14ac:dyDescent="0.25">
      <c r="A653" s="89" t="s">
        <v>467</v>
      </c>
      <c r="B653" s="89" t="s">
        <v>467</v>
      </c>
      <c r="C653" s="89" t="s">
        <v>508</v>
      </c>
      <c r="D653" s="61"/>
      <c r="F653" s="61"/>
      <c r="H653" s="82"/>
      <c r="J653" s="61"/>
      <c r="K653" s="61"/>
      <c r="L653" s="61"/>
      <c r="M653" s="61"/>
    </row>
    <row r="654" spans="1:13" x14ac:dyDescent="0.25">
      <c r="A654" s="61"/>
      <c r="B654" s="61"/>
      <c r="C654" s="61"/>
      <c r="D654" s="61"/>
      <c r="F654" s="61"/>
      <c r="H654" s="82"/>
      <c r="I654" s="61"/>
      <c r="J654" s="61"/>
      <c r="K654" s="61"/>
      <c r="L654" s="61"/>
      <c r="M654" s="61"/>
    </row>
    <row r="655" spans="1:13" s="80" customFormat="1" ht="37.5" customHeight="1" x14ac:dyDescent="0.25">
      <c r="A655" s="88" t="s">
        <v>820</v>
      </c>
      <c r="B655" s="98"/>
      <c r="C655" s="98"/>
      <c r="D655" s="62"/>
      <c r="F655" s="86"/>
      <c r="H655" s="62"/>
      <c r="I655" s="62"/>
      <c r="J655" s="62"/>
      <c r="K655" s="62"/>
      <c r="L655" s="62"/>
      <c r="M655" s="62"/>
    </row>
    <row r="656" spans="1:13" ht="31.2" x14ac:dyDescent="0.25">
      <c r="A656" s="8" t="s">
        <v>821</v>
      </c>
      <c r="B656" s="8" t="s">
        <v>822</v>
      </c>
      <c r="C656" s="8" t="s">
        <v>823</v>
      </c>
      <c r="D656" s="61"/>
      <c r="F656" s="61"/>
      <c r="H656" s="61"/>
      <c r="I656" s="61"/>
      <c r="J656" s="61"/>
      <c r="K656" s="61"/>
      <c r="L656" s="61"/>
      <c r="M656" s="61"/>
    </row>
    <row r="657" spans="1:13" x14ac:dyDescent="0.25">
      <c r="A657" s="99" t="s">
        <v>824</v>
      </c>
      <c r="B657" s="89" t="s">
        <v>226</v>
      </c>
      <c r="C657" s="89" t="s">
        <v>825</v>
      </c>
      <c r="D657" s="61"/>
      <c r="F657" s="61"/>
      <c r="H657" s="61"/>
      <c r="I657" s="61"/>
      <c r="J657" s="61"/>
      <c r="K657" s="61"/>
      <c r="L657" s="61"/>
      <c r="M657" s="61"/>
    </row>
    <row r="658" spans="1:13" ht="30" x14ac:dyDescent="0.25">
      <c r="A658" s="99" t="s">
        <v>826</v>
      </c>
      <c r="B658" s="89" t="s">
        <v>229</v>
      </c>
      <c r="C658" s="89" t="s">
        <v>827</v>
      </c>
      <c r="D658" s="61"/>
      <c r="F658" s="61"/>
      <c r="H658" s="61"/>
      <c r="I658" s="61"/>
      <c r="J658" s="61"/>
      <c r="K658" s="61"/>
      <c r="L658" s="61"/>
      <c r="M658" s="61"/>
    </row>
    <row r="659" spans="1:13" ht="45" x14ac:dyDescent="0.25">
      <c r="A659" s="99" t="s">
        <v>828</v>
      </c>
      <c r="B659" s="89" t="s">
        <v>232</v>
      </c>
      <c r="C659" s="89" t="s">
        <v>829</v>
      </c>
      <c r="D659" s="61"/>
      <c r="F659" s="61"/>
      <c r="H659" s="61"/>
      <c r="I659" s="61"/>
      <c r="J659" s="61"/>
      <c r="K659" s="61"/>
      <c r="L659" s="61"/>
      <c r="M659" s="61"/>
    </row>
    <row r="660" spans="1:13" ht="30" x14ac:dyDescent="0.25">
      <c r="A660" s="89" t="s">
        <v>830</v>
      </c>
      <c r="B660" s="89" t="s">
        <v>229</v>
      </c>
      <c r="C660" s="89" t="s">
        <v>827</v>
      </c>
      <c r="D660" s="61"/>
      <c r="F660" s="61"/>
      <c r="H660" s="61"/>
      <c r="I660" s="61"/>
      <c r="J660" s="61"/>
      <c r="K660" s="61"/>
      <c r="L660" s="61"/>
      <c r="M660" s="61"/>
    </row>
    <row r="661" spans="1:13" ht="30" x14ac:dyDescent="0.25">
      <c r="A661" s="89" t="s">
        <v>831</v>
      </c>
      <c r="B661" s="89" t="s">
        <v>229</v>
      </c>
      <c r="C661" s="89" t="s">
        <v>827</v>
      </c>
      <c r="D661" s="61"/>
      <c r="F661" s="61"/>
      <c r="H661" s="61"/>
      <c r="I661" s="83"/>
      <c r="J661" s="61"/>
      <c r="K661" s="61"/>
      <c r="L661" s="61"/>
      <c r="M661" s="61"/>
    </row>
    <row r="662" spans="1:13" ht="30" x14ac:dyDescent="0.25">
      <c r="A662" s="99" t="s">
        <v>832</v>
      </c>
      <c r="B662" s="89" t="s">
        <v>229</v>
      </c>
      <c r="C662" s="89" t="s">
        <v>827</v>
      </c>
      <c r="D662" s="61"/>
      <c r="F662" s="61"/>
      <c r="H662" s="61"/>
      <c r="I662" s="83"/>
      <c r="J662" s="61"/>
      <c r="K662" s="61"/>
      <c r="L662" s="61"/>
      <c r="M662" s="61"/>
    </row>
    <row r="663" spans="1:13" x14ac:dyDescent="0.25">
      <c r="A663" s="61"/>
      <c r="B663" s="82"/>
      <c r="C663" s="61"/>
      <c r="D663" s="61"/>
      <c r="F663" s="61"/>
      <c r="H663" s="61"/>
      <c r="I663" s="83"/>
      <c r="J663" s="61"/>
      <c r="K663" s="61"/>
      <c r="L663" s="61"/>
      <c r="M663" s="61"/>
    </row>
    <row r="664" spans="1:13" s="80" customFormat="1" ht="37.5" customHeight="1" x14ac:dyDescent="0.25">
      <c r="A664" s="88" t="s">
        <v>833</v>
      </c>
      <c r="B664" s="96"/>
      <c r="C664" s="62"/>
      <c r="D664" s="62"/>
      <c r="F664" s="62"/>
      <c r="H664" s="62"/>
      <c r="I664" s="87"/>
      <c r="J664" s="62"/>
      <c r="K664" s="62"/>
      <c r="L664" s="62"/>
      <c r="M664" s="62"/>
    </row>
    <row r="665" spans="1:13" ht="31.2" x14ac:dyDescent="0.25">
      <c r="A665" s="57" t="s">
        <v>212</v>
      </c>
      <c r="B665" s="57" t="s">
        <v>817</v>
      </c>
      <c r="C665" s="61"/>
      <c r="D665" s="61"/>
      <c r="F665" s="61"/>
      <c r="H665" s="61"/>
      <c r="I665" s="61"/>
      <c r="J665" s="61"/>
      <c r="K665" s="61"/>
      <c r="L665" s="61"/>
      <c r="M665" s="61"/>
    </row>
    <row r="666" spans="1:13" x14ac:dyDescent="0.25">
      <c r="A666" s="89" t="s">
        <v>834</v>
      </c>
      <c r="B666" s="97" t="b">
        <v>1</v>
      </c>
      <c r="C666" s="61"/>
      <c r="D666" s="61"/>
      <c r="F666" s="61"/>
      <c r="H666" s="61"/>
      <c r="I666" s="61"/>
      <c r="J666" s="61"/>
      <c r="K666" s="61"/>
      <c r="L666" s="61"/>
      <c r="M666" s="61"/>
    </row>
    <row r="667" spans="1:13" x14ac:dyDescent="0.25">
      <c r="A667" s="89" t="s">
        <v>835</v>
      </c>
      <c r="B667" s="97" t="b">
        <v>0</v>
      </c>
      <c r="C667" s="61"/>
      <c r="D667" s="61"/>
      <c r="F667" s="61"/>
      <c r="H667" s="61"/>
      <c r="I667" s="61"/>
      <c r="J667" s="61"/>
      <c r="K667" s="61"/>
      <c r="L667" s="61"/>
      <c r="M667" s="61"/>
    </row>
    <row r="668" spans="1:13" x14ac:dyDescent="0.25">
      <c r="A668" s="61"/>
      <c r="B668" s="82"/>
      <c r="C668" s="82"/>
      <c r="D668" s="61"/>
      <c r="F668" s="61"/>
    </row>
    <row r="669" spans="1:13" s="80" customFormat="1" ht="37.5" customHeight="1" x14ac:dyDescent="0.25">
      <c r="A669" s="88" t="s">
        <v>836</v>
      </c>
      <c r="B669" s="96"/>
      <c r="C669" s="85"/>
      <c r="D669" s="62"/>
    </row>
    <row r="670" spans="1:13" ht="15.6" x14ac:dyDescent="0.25">
      <c r="A670" s="90" t="s">
        <v>837</v>
      </c>
      <c r="D670" s="61"/>
    </row>
    <row r="671" spans="1:13" x14ac:dyDescent="0.25">
      <c r="A671" s="91" t="s">
        <v>224</v>
      </c>
      <c r="D671" s="61"/>
      <c r="E671" s="61"/>
      <c r="F671" s="61"/>
      <c r="G671" s="82"/>
      <c r="H671" s="82"/>
    </row>
    <row r="672" spans="1:13" x14ac:dyDescent="0.25">
      <c r="A672" s="91" t="s">
        <v>237</v>
      </c>
      <c r="D672" s="61"/>
      <c r="E672" s="61"/>
      <c r="F672" s="61"/>
      <c r="G672" s="82"/>
      <c r="H672" s="82"/>
    </row>
    <row r="673" spans="1:8" x14ac:dyDescent="0.25">
      <c r="A673" s="91" t="s">
        <v>246</v>
      </c>
      <c r="D673" s="61"/>
      <c r="E673" s="61"/>
      <c r="F673" s="61"/>
      <c r="G673" s="82"/>
      <c r="H673" s="82"/>
    </row>
    <row r="674" spans="1:8" x14ac:dyDescent="0.25">
      <c r="A674" s="91" t="s">
        <v>253</v>
      </c>
      <c r="D674" s="61"/>
      <c r="E674" s="61"/>
      <c r="F674" s="61"/>
      <c r="G674" s="82"/>
      <c r="H674" s="82"/>
    </row>
    <row r="675" spans="1:8" x14ac:dyDescent="0.25">
      <c r="A675" s="91" t="s">
        <v>259</v>
      </c>
      <c r="D675" s="61"/>
      <c r="E675" s="61"/>
      <c r="F675" s="61"/>
      <c r="G675" s="82"/>
      <c r="H675" s="82"/>
    </row>
    <row r="676" spans="1:8" x14ac:dyDescent="0.25">
      <c r="A676" s="91" t="s">
        <v>264</v>
      </c>
      <c r="D676" s="61"/>
      <c r="E676" s="61"/>
      <c r="F676" s="61"/>
      <c r="G676" s="82"/>
      <c r="H676" s="82"/>
    </row>
    <row r="677" spans="1:8" x14ac:dyDescent="0.25">
      <c r="A677" s="91" t="s">
        <v>838</v>
      </c>
      <c r="D677" s="61"/>
      <c r="E677" s="61"/>
      <c r="F677" s="61"/>
      <c r="G677" s="82"/>
      <c r="H677" s="82"/>
    </row>
    <row r="678" spans="1:8" x14ac:dyDescent="0.25">
      <c r="A678" s="91" t="s">
        <v>268</v>
      </c>
      <c r="D678" s="61"/>
      <c r="E678" s="61"/>
      <c r="F678" s="61"/>
      <c r="G678" s="82"/>
      <c r="H678" s="82"/>
    </row>
    <row r="679" spans="1:8" x14ac:dyDescent="0.25">
      <c r="A679" s="91" t="s">
        <v>277</v>
      </c>
      <c r="D679" s="61"/>
      <c r="E679" s="61"/>
      <c r="F679" s="61"/>
      <c r="G679" s="82"/>
      <c r="H679" s="82"/>
    </row>
    <row r="680" spans="1:8" x14ac:dyDescent="0.25">
      <c r="A680" s="92" t="s">
        <v>770</v>
      </c>
      <c r="D680" s="61"/>
      <c r="E680" s="61"/>
      <c r="F680" s="61"/>
      <c r="G680" s="82"/>
      <c r="H680" s="82"/>
    </row>
    <row r="681" spans="1:8" x14ac:dyDescent="0.25">
      <c r="A681" s="92" t="s">
        <v>772</v>
      </c>
      <c r="D681" s="61"/>
      <c r="E681" s="61"/>
      <c r="F681" s="61"/>
      <c r="G681" s="82"/>
      <c r="H681" s="82"/>
    </row>
    <row r="682" spans="1:8" x14ac:dyDescent="0.25">
      <c r="A682" s="92" t="s">
        <v>773</v>
      </c>
      <c r="D682" s="61"/>
      <c r="E682" s="61"/>
      <c r="F682" s="61"/>
      <c r="G682" s="82"/>
      <c r="H682" s="82"/>
    </row>
    <row r="683" spans="1:8" x14ac:dyDescent="0.25">
      <c r="A683" s="92" t="s">
        <v>774</v>
      </c>
      <c r="D683" s="61"/>
      <c r="E683" s="61"/>
      <c r="F683" s="61"/>
      <c r="G683" s="82"/>
      <c r="H683" s="82"/>
    </row>
    <row r="684" spans="1:8" x14ac:dyDescent="0.25">
      <c r="A684" s="91" t="s">
        <v>775</v>
      </c>
      <c r="D684" s="61"/>
      <c r="E684" s="61"/>
      <c r="F684" s="61"/>
      <c r="G684" s="82"/>
      <c r="H684" s="82"/>
    </row>
    <row r="685" spans="1:8" x14ac:dyDescent="0.25">
      <c r="A685" s="91" t="s">
        <v>776</v>
      </c>
      <c r="D685" s="61"/>
      <c r="E685" s="61"/>
      <c r="F685" s="61"/>
      <c r="G685" s="82"/>
      <c r="H685" s="82"/>
    </row>
    <row r="686" spans="1:8" x14ac:dyDescent="0.25">
      <c r="A686" s="91" t="s">
        <v>777</v>
      </c>
      <c r="D686" s="61"/>
      <c r="E686" s="61"/>
      <c r="F686" s="61"/>
      <c r="G686" s="82"/>
      <c r="H686" s="82"/>
    </row>
    <row r="687" spans="1:8" x14ac:dyDescent="0.25">
      <c r="A687" s="95" t="s">
        <v>771</v>
      </c>
      <c r="D687" s="61"/>
      <c r="E687" s="61"/>
      <c r="F687" s="61"/>
      <c r="G687" s="82"/>
      <c r="H687" s="82"/>
    </row>
    <row r="689" spans="1:2" s="80" customFormat="1" ht="37.5" customHeight="1" x14ac:dyDescent="0.25">
      <c r="A689" s="88" t="s">
        <v>839</v>
      </c>
      <c r="B689" s="94"/>
    </row>
    <row r="690" spans="1:2" ht="15.6" x14ac:dyDescent="0.25">
      <c r="A690" s="90" t="s">
        <v>840</v>
      </c>
    </row>
    <row r="691" spans="1:2" x14ac:dyDescent="0.25">
      <c r="A691" s="91" t="s">
        <v>224</v>
      </c>
    </row>
    <row r="692" spans="1:2" x14ac:dyDescent="0.25">
      <c r="A692" s="91" t="s">
        <v>237</v>
      </c>
    </row>
    <row r="693" spans="1:2" x14ac:dyDescent="0.25">
      <c r="A693" s="91" t="s">
        <v>246</v>
      </c>
    </row>
    <row r="694" spans="1:2" x14ac:dyDescent="0.25">
      <c r="A694" s="91" t="s">
        <v>253</v>
      </c>
    </row>
    <row r="695" spans="1:2" x14ac:dyDescent="0.25">
      <c r="A695" s="91" t="s">
        <v>259</v>
      </c>
    </row>
    <row r="696" spans="1:2" x14ac:dyDescent="0.25">
      <c r="A696" s="91" t="s">
        <v>264</v>
      </c>
    </row>
    <row r="697" spans="1:2" x14ac:dyDescent="0.25">
      <c r="A697" s="91" t="s">
        <v>268</v>
      </c>
    </row>
    <row r="698" spans="1:2" x14ac:dyDescent="0.25">
      <c r="A698" s="91" t="s">
        <v>277</v>
      </c>
    </row>
    <row r="699" spans="1:2" x14ac:dyDescent="0.25">
      <c r="A699" s="92" t="s">
        <v>770</v>
      </c>
    </row>
    <row r="700" spans="1:2" x14ac:dyDescent="0.25">
      <c r="A700" s="92" t="s">
        <v>772</v>
      </c>
    </row>
    <row r="701" spans="1:2" x14ac:dyDescent="0.25">
      <c r="A701" s="92" t="s">
        <v>773</v>
      </c>
    </row>
    <row r="702" spans="1:2" x14ac:dyDescent="0.25">
      <c r="A702" s="92" t="s">
        <v>774</v>
      </c>
    </row>
    <row r="703" spans="1:2" x14ac:dyDescent="0.25">
      <c r="A703" s="91" t="s">
        <v>775</v>
      </c>
    </row>
    <row r="704" spans="1:2" x14ac:dyDescent="0.25">
      <c r="A704" s="91" t="s">
        <v>776</v>
      </c>
    </row>
    <row r="705" spans="1:1" x14ac:dyDescent="0.25">
      <c r="A705" s="91" t="s">
        <v>777</v>
      </c>
    </row>
    <row r="706" spans="1:1" x14ac:dyDescent="0.25">
      <c r="A706" s="93" t="s">
        <v>771</v>
      </c>
    </row>
    <row r="708" spans="1:1" s="80" customFormat="1" ht="37.5" customHeight="1" x14ac:dyDescent="0.25">
      <c r="A708" s="88" t="s">
        <v>841</v>
      </c>
    </row>
    <row r="709" spans="1:1" ht="15.6" x14ac:dyDescent="0.25">
      <c r="A709" s="57" t="s">
        <v>842</v>
      </c>
    </row>
    <row r="710" spans="1:1" x14ac:dyDescent="0.25">
      <c r="A710" s="89" t="str" cm="1">
        <f t="array" ref="A710:A717">_xlfn._xlws.SORT(_xlfn.UNIQUE(_xlfn._xlws.FILTER(Nutrients_from_future_land_use!$A$5:$A$21,Nutrients_from_future_land_use!$A$5:$A$21&lt;&gt;"")))</f>
        <v>Commercial/industrial urban land</v>
      </c>
    </row>
    <row r="711" spans="1:1" x14ac:dyDescent="0.25">
      <c r="A711" s="81" t="str">
        <v>Community food growing</v>
      </c>
    </row>
    <row r="712" spans="1:1" x14ac:dyDescent="0.25">
      <c r="A712" s="81" t="str">
        <v>Greenspace</v>
      </c>
    </row>
    <row r="713" spans="1:1" x14ac:dyDescent="0.25">
      <c r="A713" s="81" t="str">
        <v>Open urban land</v>
      </c>
    </row>
    <row r="714" spans="1:1" x14ac:dyDescent="0.25">
      <c r="A714" s="81" t="str">
        <v>Residential urban land</v>
      </c>
    </row>
    <row r="715" spans="1:1" x14ac:dyDescent="0.25">
      <c r="A715" s="81" t="str">
        <v>Shrub</v>
      </c>
    </row>
    <row r="716" spans="1:1" x14ac:dyDescent="0.25">
      <c r="A716" s="81" t="str">
        <v>Water</v>
      </c>
    </row>
    <row r="717" spans="1:1" x14ac:dyDescent="0.25">
      <c r="A717" s="81" t="str">
        <v>Woodland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2.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5.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Props1.xml><?xml version="1.0" encoding="utf-8"?>
<ds:datastoreItem xmlns:ds="http://schemas.openxmlformats.org/officeDocument/2006/customXml" ds:itemID="{B2BF80BD-A774-403E-A37D-A5EAD454D56B}">
  <ds:schemaRefs>
    <ds:schemaRef ds:uri="Microsoft.SharePoint.Taxonomy.ContentTypeSync"/>
  </ds:schemaRefs>
</ds:datastoreItem>
</file>

<file path=customXml/itemProps2.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4.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5.xml><?xml version="1.0" encoding="utf-8"?>
<ds:datastoreItem xmlns:ds="http://schemas.openxmlformats.org/officeDocument/2006/customXml" ds:itemID="{A6870AF0-BC99-4EE0-9479-825860D2F99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Sean Reading</cp:lastModifiedBy>
  <cp:revision/>
  <dcterms:created xsi:type="dcterms:W3CDTF">2021-10-14T13:24:34Z</dcterms:created>
  <dcterms:modified xsi:type="dcterms:W3CDTF">2024-10-07T12:57:38Z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