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JadeE\"/>
    </mc:Choice>
  </mc:AlternateContent>
  <xr:revisionPtr revIDLastSave="0" documentId="8_{C500D45C-13E7-44FA-BBE6-89F1A7C1AB6F}" xr6:coauthVersionLast="47" xr6:coauthVersionMax="47" xr10:uidLastSave="{00000000-0000-0000-0000-000000000000}"/>
  <bookViews>
    <workbookView xWindow="-120" yWindow="-120" windowWidth="20730" windowHeight="1116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<sst xmlns="http://schemas.openxmlformats.org/spreadsheetml/2006/main" count="2523" uniqueCount="343">
  <si>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</si>
  <si>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</si>
  <si>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</si>
  <si>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</si>
  <si>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</si>
  <si>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</si>
  <si>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</si>
  <si>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</si>
  <si>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</si>
  <si>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</si>
  <si>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</si>
  <si>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</si>
  <si>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</si>
  <si>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</si>
  <si>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</si>
  <si>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</si>
  <si>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</si>
  <si>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</si>
  <si>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</si>
  <si>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</si>
  <si>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</si>
  <si>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</si>
  <si>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</si>
  <si>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</si>
  <si>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</si>
  <si>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</si>
  <si>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</si>
  <si>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</si>
  <si>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</si>
  <si>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</si>
  <si>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</si>
  <si>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</si>
  <si>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</si>
  <si>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</si>
  <si>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</si>
  <si>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</si>
  <si>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</si>
  <si>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</si>
  <si>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</si>
  <si>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</si>
  <si>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</si>
  <si>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</si>
  <si>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</si>
  <si>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</si>
  <si>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</si>
  <si>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</si>
  <si>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</si>
  <si>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</si>
  <si>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</si>
  <si>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</si>
  <si>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</si>
  <si>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</si>
  <si>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</si>
  <si>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</si>
  <si>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</si>
  <si>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</si>
  <si>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</si>
  <si>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</si>
  <si>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</si>
  <si>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</si>
  <si>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</si>
  <si>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</si>
  <si>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</si>
  <si>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</si>
  <si>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</si>
  <si>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</si>
  <si>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</si>
  <si>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</si>
  <si>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</si>
  <si>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</si>
  <si>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</si>
  <si>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</si>
  <si>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</si>
  <si>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</si>
  <si>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</si>
  <si>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</si>
  <si>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</si>
  <si>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</si>
  <si>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</si>
  <si>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</si>
  <si>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</si>
  <si>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</si>
  <si>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</si>
  <si>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</si>
  <si>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</si>
  <si>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</si>
  <si>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</si>
  <si>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</si>
  <si>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</si>
  <si>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</si>
  <si>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</si>
  <si>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</si>
  <si>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</si>
  <si>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</si>
  <si>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</si>
  <si>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</si>
  <si>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</si>
  <si>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</si>
  <si>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</si>
  <si>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</si>
  <si>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</si>
  <si>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</si>
  <si>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</si>
  <si>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</si>
  <si>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</si>
  <si>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</si>
  <si>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</si>
  <si>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</si>
  <si>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</si>
  <si>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</si>
  <si>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</si>
  <si>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</si>
  <si>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</si>
  <si>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</si>
  <si>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</si>
  <si>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</si>
  <si>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</si>
  <si>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</si>
  <si>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</si>
  <si>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</si>
  <si>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</si>
  <si>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</si>
  <si>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</si>
  <si>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</si>
  <si>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</si>
  <si>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</si>
  <si>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</si>
  <si>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</si>
  <si>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</si>
  <si>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</si>
  <si>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</si>
  <si>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</si>
  <si>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</si>
  <si>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</si>
  <si>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</si>
  <si>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</si>
  <si>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</si>
  <si>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</si>
  <si>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</si>
  <si>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</si>
  <si>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</si>
  <si>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</si>
  <si>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</si>
  <si>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</si>
  <si>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</si>
  <si>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</si>
  <si>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</si>
  <si>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</si>
  <si>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</si>
  <si>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</si>
  <si>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</si>
  <si>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</si>
  <si>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</si>
  <si>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</si>
  <si>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</si>
  <si>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</si>
  <si>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</si>
  <si>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</si>
  <si>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</si>
  <si>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</si>
  <si>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</si>
  <si>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</si>
  <si>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</si>
  <si>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</si>
  <si>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</si>
  <si>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</si>
  <si>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</si>
  <si>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</si>
  <si>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</si>
  <si>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</si>
  <si>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</si>
  <si>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</si>
  <si>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</si>
  <si>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</si>
  <si>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</si>
  <si>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</si>
  <si>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</si>
  <si>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</si>
  <si>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</si>
  <si>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</si>
  <si>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</si>
  <si>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</si>
  <si>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</si>
  <si>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</si>
  <si>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</si>
  <si>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</si>
  <si>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</si>
  <si>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</si>
  <si>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</si>
  <si>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</si>
  <si>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</si>
  <si>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</si>
  <si>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</si>
  <si>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</si>
  <si>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</si>
  <si>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</si>
  <si>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</si>
  <si>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</si>
  <si>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</si>
  <si>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</si>
  <si>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</si>
  <si>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</si>
  <si>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</si>
  <si>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</si>
  <si>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</si>
  <si>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</si>
  <si>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</si>
  <si>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</si>
  <si>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</si>
  <si>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</si>
  <si>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</si>
  <si>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</si>
  <si>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</si>
  <si>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</si>
  <si>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</si>
  <si>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</si>
  <si>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</si>
  <si>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</si>
  <si>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</si>
  <si>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</si>
  <si>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</si>
  <si>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</si>
  <si>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</si>
  <si>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</si>
  <si>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</si>
  <si>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</si>
  <si>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</si>
  <si>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</si>
  <si>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</si>
  <si>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</si>
  <si>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</si>
  <si>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</si>
  <si>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</si>
  <si>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</si>
  <si>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</si>
  <si>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</si>
  <si>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</si>
  <si>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</si>
  <si>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</si>
  <si>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</si>
  <si>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</si>
  <si>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</si>
  <si>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</si>
  <si>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</si>
  <si>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</si>
  <si>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</si>
  <si>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</si>
  <si>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</si>
  <si>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</si>
  <si>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</si>
  <si>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</si>
  <si>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</si>
  <si>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</si>
  <si>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</si>
  <si>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</si>
  <si>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</si>
  <si>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</si>
  <si>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</si>
  <si>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</si>
  <si>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</si>
  <si>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</si>
  <si>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</si>
  <si>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</si>
  <si>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</si>
  <si>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</si>
  <si>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</si>
  <si>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</si>
  <si>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</si>
  <si>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</si>
  <si>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</si>
  <si>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</si>
  <si>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</si>
  <si>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</si>
  <si>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</si>
  <si>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</si>
  <si>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</si>
  <si>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</si>
  <si>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</si>
  <si>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</si>
  <si>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</si>
  <si>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</si>
  <si>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</si>
  <si>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</si>
  <si>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</si>
  <si>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</si>
  <si>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</si>
  <si>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</si>
  <si>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</si>
  <si>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</si>
  <si>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</si>
  <si>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</si>
  <si>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</si>
  <si>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</si>
  <si>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</si>
  <si>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</si>
  <si>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</si>
  <si>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</si>
  <si>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</si>
  <si>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</si>
  <si>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</si>
  <si>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</si>
  <si>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</si>
  <si>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</si>
  <si>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</si>
  <si>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</si>
  <si>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</si>
  <si>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</si>
  <si>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</si>
  <si>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</si>
  <si>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</si>
  <si>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</si>
  <si>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</si>
  <si>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</si>
  <si>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</si>
  <si>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</si>
  <si>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</si>
  <si>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</si>
  <si>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</si>
  <si>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</si>
  <si>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</si>
  <si>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</si>
  <si>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</si>
  <si>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</si>
  <si>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</si>
  <si>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</si>
  <si>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</si>
  <si>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</si>
  <si>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</si>
  <si>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</si>
  <si>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</si>
  <si>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</si>
  <si>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</si>
  <si>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</si>
  <si>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</si>
  <si>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</si>
  <si>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</si>
  <si>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</si>
  <si>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</si>
  <si>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</si>
  <si>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</si>
  <si>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Land at R/O 51 Winifred Road, Waterlooville, PO7 7TD</t>
  </si>
  <si>
    <t>APP/23/00416</t>
  </si>
  <si>
    <t>51 Winifred Road, Waterlooville, PO7 7TD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</si>
</sst>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56" t="s">
        <v>16</v>
      </c>
      <c r="C7" s="257"/>
      <c r="D7" s="257"/>
      <c r="E7" s="257"/>
      <c r="F7" s="257"/>
      <c r="G7" s="257"/>
      <c r="H7" s="257"/>
      <c r="I7" s="257"/>
      <c r="J7" s="257"/>
      <c r="K7" s="257"/>
      <c r="L7" s="257"/>
      <c r="M7" s="257"/>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56" t="s">
        <v>22</v>
      </c>
      <c r="C27" s="257"/>
      <c r="D27" s="257"/>
      <c r="E27" s="257"/>
      <c r="F27" s="257"/>
      <c r="G27" s="257"/>
      <c r="H27" s="257"/>
      <c r="I27" s="257"/>
      <c r="J27" s="257"/>
      <c r="K27" s="257"/>
      <c r="L27" s="257"/>
      <c r="M27" s="257"/>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58" t="s">
        <v>23</v>
      </c>
      <c r="C37" s="258"/>
      <c r="D37" s="258"/>
      <c r="E37" s="258"/>
      <c r="F37" s="258"/>
      <c r="G37" s="258"/>
      <c r="H37" s="258"/>
      <c r="I37" s="258"/>
      <c r="J37" s="258"/>
      <c r="K37" s="258"/>
      <c r="L37" s="258"/>
      <c r="M37" s="258"/>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58" t="s">
        <v>25</v>
      </c>
      <c r="C40" s="258"/>
      <c r="D40" s="258"/>
      <c r="E40" s="258"/>
      <c r="F40" s="258"/>
      <c r="G40" s="258"/>
      <c r="H40" s="258"/>
      <c r="I40" s="258"/>
      <c r="J40" s="258"/>
      <c r="K40" s="258"/>
      <c r="L40" s="258"/>
      <c r="M40" s="258"/>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54" t="s">
        <v>27</v>
      </c>
      <c r="C44" s="255"/>
      <c r="D44" s="255"/>
      <c r="E44" s="255"/>
      <c r="F44" s="255"/>
      <c r="G44" s="255"/>
      <c r="H44" s="255"/>
      <c r="I44" s="255"/>
      <c r="J44" s="255"/>
      <c r="K44" s="255"/>
      <c r="L44" s="255"/>
      <c r="M44" s="255"/>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3" t="s">
        <v>28</v>
      </c>
      <c r="C46" s="244"/>
      <c r="D46" s="244"/>
      <c r="E46" s="244"/>
      <c r="F46" s="244"/>
      <c r="G46" s="244"/>
      <c r="H46" s="244"/>
      <c r="I46" s="244"/>
      <c r="J46" s="244"/>
      <c r="K46" s="244"/>
      <c r="L46" s="244"/>
      <c r="M46" s="244"/>
      <c r="N46" s="110"/>
    </row>
    <row r="47" spans="1:14" ht="45" customHeight="1" x14ac:dyDescent="0.25">
      <c r="A47" s="125"/>
      <c r="B47" s="253" t="s">
        <v>29</v>
      </c>
      <c r="C47" s="253"/>
      <c r="D47" s="253"/>
      <c r="E47" s="253"/>
      <c r="F47" s="253"/>
      <c r="G47" s="253"/>
      <c r="H47" s="253"/>
      <c r="I47" s="253"/>
      <c r="J47" s="253"/>
      <c r="K47" s="253"/>
      <c r="L47" s="253"/>
      <c r="M47" s="253"/>
      <c r="N47" s="110"/>
    </row>
    <row r="48" spans="1:14" ht="43.5" customHeight="1" x14ac:dyDescent="0.25">
      <c r="A48" s="125"/>
      <c r="B48" s="253" t="s">
        <v>30</v>
      </c>
      <c r="C48" s="253"/>
      <c r="D48" s="253"/>
      <c r="E48" s="253"/>
      <c r="F48" s="253"/>
      <c r="G48" s="253"/>
      <c r="H48" s="253"/>
      <c r="I48" s="253"/>
      <c r="J48" s="253"/>
      <c r="K48" s="253"/>
      <c r="L48" s="253"/>
      <c r="M48" s="253"/>
      <c r="N48" s="110"/>
    </row>
    <row r="49" spans="1:14" ht="15.75" customHeight="1" x14ac:dyDescent="0.25">
      <c r="A49" s="125"/>
      <c r="B49" s="253" t="s">
        <v>31</v>
      </c>
      <c r="C49" s="253"/>
      <c r="D49" s="253"/>
      <c r="E49" s="253"/>
      <c r="F49" s="253"/>
      <c r="G49" s="253"/>
      <c r="H49" s="253"/>
      <c r="I49" s="253"/>
      <c r="J49" s="253"/>
      <c r="K49" s="253"/>
      <c r="L49" s="253"/>
      <c r="M49" s="253"/>
      <c r="N49" s="110"/>
    </row>
    <row r="50" spans="1:14" ht="17.25" customHeight="1" x14ac:dyDescent="0.25">
      <c r="A50" s="125"/>
      <c r="B50" s="253" t="s">
        <v>32</v>
      </c>
      <c r="C50" s="253"/>
      <c r="D50" s="253"/>
      <c r="E50" s="253"/>
      <c r="F50" s="253"/>
      <c r="G50" s="253"/>
      <c r="H50" s="253"/>
      <c r="I50" s="253"/>
      <c r="J50" s="253"/>
      <c r="K50" s="253"/>
      <c r="L50" s="253"/>
      <c r="M50" s="253"/>
      <c r="N50" s="110"/>
    </row>
    <row r="51" spans="1:14" ht="90" customHeight="1" x14ac:dyDescent="0.25">
      <c r="A51" s="125"/>
      <c r="B51" s="253" t="s">
        <v>33</v>
      </c>
      <c r="C51" s="253"/>
      <c r="D51" s="253"/>
      <c r="E51" s="253"/>
      <c r="F51" s="253"/>
      <c r="G51" s="253"/>
      <c r="H51" s="253"/>
      <c r="I51" s="253"/>
      <c r="J51" s="253"/>
      <c r="K51" s="253"/>
      <c r="L51" s="253"/>
      <c r="M51" s="253"/>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45" t="s">
        <v>35</v>
      </c>
      <c r="C53" s="246"/>
      <c r="D53" s="246"/>
      <c r="E53" s="246"/>
      <c r="F53" s="246"/>
      <c r="G53" s="246"/>
      <c r="H53" s="246"/>
      <c r="I53" s="246"/>
      <c r="J53" s="246"/>
      <c r="K53" s="246"/>
      <c r="L53" s="246"/>
      <c r="M53" s="246"/>
      <c r="N53" s="110"/>
    </row>
    <row r="54" spans="1:14" ht="61.5" customHeight="1" x14ac:dyDescent="0.25">
      <c r="B54" s="245" t="s">
        <v>36</v>
      </c>
      <c r="C54" s="246"/>
      <c r="D54" s="246"/>
      <c r="E54" s="246"/>
      <c r="F54" s="246"/>
      <c r="G54" s="246"/>
      <c r="H54" s="246"/>
      <c r="I54" s="246"/>
      <c r="J54" s="246"/>
      <c r="K54" s="246"/>
      <c r="L54" s="246"/>
      <c r="M54" s="246"/>
      <c r="N54" s="110"/>
    </row>
    <row r="55" spans="1:14" x14ac:dyDescent="0.25">
      <c r="B55" s="243" t="s">
        <v>37</v>
      </c>
      <c r="C55" s="244"/>
      <c r="D55" s="244"/>
      <c r="E55" s="244"/>
      <c r="F55" s="244"/>
      <c r="G55" s="244"/>
      <c r="H55" s="244"/>
      <c r="I55" s="244"/>
      <c r="J55" s="244"/>
      <c r="K55" s="244"/>
      <c r="L55" s="244"/>
      <c r="M55" s="244"/>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45" t="s">
        <v>40</v>
      </c>
      <c r="C59" s="246"/>
      <c r="D59" s="246"/>
      <c r="E59" s="246"/>
      <c r="F59" s="246"/>
      <c r="G59" s="246"/>
      <c r="H59" s="246"/>
      <c r="I59" s="246"/>
      <c r="J59" s="246"/>
      <c r="K59" s="246"/>
      <c r="L59" s="246"/>
      <c r="M59" s="246"/>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3" t="s">
        <v>43</v>
      </c>
      <c r="C63" s="244"/>
      <c r="D63" s="244"/>
      <c r="E63" s="244"/>
      <c r="F63" s="244"/>
      <c r="G63" s="244"/>
      <c r="H63" s="244"/>
      <c r="I63" s="244"/>
      <c r="J63" s="244"/>
      <c r="K63" s="244"/>
      <c r="L63" s="244"/>
      <c r="M63" s="244"/>
      <c r="N63" s="110"/>
    </row>
    <row r="64" spans="1:14" x14ac:dyDescent="0.25">
      <c r="B64" s="243" t="s">
        <v>44</v>
      </c>
      <c r="C64" s="244"/>
      <c r="D64" s="244"/>
      <c r="E64" s="244"/>
      <c r="F64" s="244"/>
      <c r="G64" s="244"/>
      <c r="H64" s="244"/>
      <c r="I64" s="244"/>
      <c r="J64" s="244"/>
      <c r="K64" s="244"/>
      <c r="L64" s="244"/>
      <c r="M64" s="244"/>
      <c r="N64" s="110"/>
    </row>
    <row r="65" spans="2:14" ht="32.25" customHeight="1" x14ac:dyDescent="0.25">
      <c r="B65" s="245" t="s">
        <v>45</v>
      </c>
      <c r="C65" s="246"/>
      <c r="D65" s="246"/>
      <c r="E65" s="246"/>
      <c r="F65" s="246"/>
      <c r="G65" s="246"/>
      <c r="H65" s="246"/>
      <c r="I65" s="246"/>
      <c r="J65" s="246"/>
      <c r="K65" s="246"/>
      <c r="L65" s="246"/>
      <c r="M65" s="246"/>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0" t="s">
        <v>47</v>
      </c>
      <c r="C73" s="251"/>
      <c r="D73" s="251"/>
      <c r="E73" s="251"/>
      <c r="F73" s="251"/>
      <c r="G73" s="251"/>
      <c r="H73" s="251"/>
      <c r="I73" s="251"/>
      <c r="J73" s="251"/>
      <c r="K73" s="251"/>
      <c r="L73" s="251"/>
      <c r="M73" s="251"/>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49"/>
    </row>
    <row r="76" spans="2:14" x14ac:dyDescent="0.25">
      <c r="B76" s="215" t="s">
        <v>49</v>
      </c>
      <c r="C76" s="216"/>
      <c r="D76" s="242" t="s">
        <v>50</v>
      </c>
      <c r="E76" s="242"/>
      <c r="F76" s="242"/>
      <c r="G76" s="242"/>
      <c r="H76" s="242"/>
      <c r="I76" s="242"/>
      <c r="J76" s="216"/>
      <c r="K76" s="216"/>
      <c r="L76" s="216"/>
      <c r="M76" s="216"/>
      <c r="N76" s="110"/>
    </row>
    <row r="77" spans="2:14" ht="27.75" customHeight="1" x14ac:dyDescent="0.25">
      <c r="B77" s="245" t="s">
        <v>51</v>
      </c>
      <c r="C77" s="246"/>
      <c r="D77" s="246"/>
      <c r="E77" s="246"/>
      <c r="F77" s="246"/>
      <c r="G77" s="246"/>
      <c r="H77" s="246"/>
      <c r="I77" s="246"/>
      <c r="J77" s="246"/>
      <c r="K77" s="246"/>
      <c r="L77" s="246"/>
      <c r="M77" s="246"/>
      <c r="N77" s="110"/>
    </row>
    <row r="78" spans="2:14" ht="29.25" customHeight="1" x14ac:dyDescent="0.25">
      <c r="B78" s="245" t="s">
        <v>52</v>
      </c>
      <c r="C78" s="246"/>
      <c r="D78" s="246"/>
      <c r="E78" s="246"/>
      <c r="F78" s="246"/>
      <c r="G78" s="246"/>
      <c r="H78" s="246"/>
      <c r="I78" s="246"/>
      <c r="J78" s="246"/>
      <c r="K78" s="246"/>
      <c r="L78" s="246"/>
      <c r="M78" s="246"/>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49"/>
    </row>
    <row r="82" spans="2:14" x14ac:dyDescent="0.25">
      <c r="B82" s="215" t="s">
        <v>55</v>
      </c>
      <c r="C82" s="216"/>
      <c r="D82" s="252" t="s">
        <v>56</v>
      </c>
      <c r="E82" s="252"/>
      <c r="F82" s="252"/>
      <c r="G82" s="252"/>
      <c r="H82" s="252"/>
      <c r="I82" s="216"/>
      <c r="J82" s="216"/>
      <c r="K82" s="216"/>
      <c r="L82" s="216"/>
      <c r="M82" s="216"/>
      <c r="N82" s="110"/>
    </row>
    <row r="83" spans="2:14" ht="58.5" customHeight="1" x14ac:dyDescent="0.25">
      <c r="B83" s="245" t="s">
        <v>57</v>
      </c>
      <c r="C83" s="246"/>
      <c r="D83" s="246"/>
      <c r="E83" s="246"/>
      <c r="F83" s="246"/>
      <c r="G83" s="246"/>
      <c r="H83" s="246"/>
      <c r="I83" s="246"/>
      <c r="J83" s="246"/>
      <c r="K83" s="246"/>
      <c r="L83" s="246"/>
      <c r="M83" s="246"/>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42" t="s">
        <v>61</v>
      </c>
      <c r="E88" s="242"/>
      <c r="F88" s="242"/>
      <c r="G88" s="242"/>
      <c r="H88" s="242"/>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45" t="s">
        <v>63</v>
      </c>
      <c r="C90" s="246"/>
      <c r="D90" s="246"/>
      <c r="E90" s="246"/>
      <c r="F90" s="246"/>
      <c r="G90" s="246"/>
      <c r="H90" s="246"/>
      <c r="I90" s="246"/>
      <c r="J90" s="246"/>
      <c r="K90" s="246"/>
      <c r="L90" s="246"/>
      <c r="M90" s="246"/>
      <c r="N90" s="110"/>
    </row>
    <row r="91" spans="2:14" ht="30" customHeight="1" x14ac:dyDescent="0.25">
      <c r="B91" s="245" t="s">
        <v>64</v>
      </c>
      <c r="C91" s="246"/>
      <c r="D91" s="246"/>
      <c r="E91" s="246"/>
      <c r="F91" s="246"/>
      <c r="G91" s="246"/>
      <c r="H91" s="246"/>
      <c r="I91" s="246"/>
      <c r="J91" s="246"/>
      <c r="K91" s="246"/>
      <c r="L91" s="246"/>
      <c r="M91" s="246"/>
      <c r="N91" s="110"/>
    </row>
    <row r="92" spans="2:14" ht="33.75" customHeight="1" x14ac:dyDescent="0.25">
      <c r="B92" s="245" t="s">
        <v>65</v>
      </c>
      <c r="C92" s="246"/>
      <c r="D92" s="246"/>
      <c r="E92" s="246"/>
      <c r="F92" s="246"/>
      <c r="G92" s="246"/>
      <c r="H92" s="246"/>
      <c r="I92" s="246"/>
      <c r="J92" s="246"/>
      <c r="K92" s="246"/>
      <c r="L92" s="246"/>
      <c r="M92" s="246"/>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49"/>
    </row>
    <row r="95" spans="2:14" x14ac:dyDescent="0.25">
      <c r="B95" s="215" t="s">
        <v>67</v>
      </c>
      <c r="C95" s="216"/>
      <c r="D95" s="242" t="s">
        <v>68</v>
      </c>
      <c r="E95" s="242"/>
      <c r="F95" s="242"/>
      <c r="G95" s="242"/>
      <c r="H95" s="242"/>
      <c r="I95" s="242"/>
      <c r="J95" s="242"/>
      <c r="K95" s="216"/>
      <c r="L95" s="216"/>
      <c r="M95" s="216"/>
      <c r="N95" s="110"/>
    </row>
    <row r="96" spans="2:14" x14ac:dyDescent="0.25">
      <c r="B96" s="243" t="s">
        <v>69</v>
      </c>
      <c r="C96" s="244"/>
      <c r="D96" s="244"/>
      <c r="E96" s="244"/>
      <c r="F96" s="244"/>
      <c r="G96" s="244"/>
      <c r="H96" s="244"/>
      <c r="I96" s="244"/>
      <c r="J96" s="244"/>
      <c r="K96" s="244"/>
      <c r="L96" s="244"/>
      <c r="M96" s="244"/>
      <c r="N96" s="110"/>
    </row>
    <row r="97" spans="2:14" ht="18.75" customHeight="1" x14ac:dyDescent="0.25">
      <c r="B97" s="245" t="s">
        <v>70</v>
      </c>
      <c r="C97" s="246"/>
      <c r="D97" s="246"/>
      <c r="E97" s="246"/>
      <c r="F97" s="246"/>
      <c r="G97" s="246"/>
      <c r="H97" s="246"/>
      <c r="I97" s="246"/>
      <c r="J97" s="246"/>
      <c r="K97" s="246"/>
      <c r="L97" s="246"/>
      <c r="M97" s="246"/>
      <c r="N97" s="110"/>
    </row>
    <row r="98" spans="2:14" x14ac:dyDescent="0.25">
      <c r="B98" s="243" t="s">
        <v>71</v>
      </c>
      <c r="C98" s="244"/>
      <c r="D98" s="244"/>
      <c r="E98" s="244"/>
      <c r="F98" s="244"/>
      <c r="G98" s="244"/>
      <c r="H98" s="244"/>
      <c r="I98" s="244"/>
      <c r="J98" s="244"/>
      <c r="K98" s="244"/>
      <c r="L98" s="244"/>
      <c r="M98" s="244"/>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45089</v>
      </c>
      <c r="E7" s="259"/>
      <c r="F7" s="259"/>
      <c r="G7" s="259"/>
      <c r="H7" s="259"/>
      <c r="I7" s="259"/>
      <c r="J7" s="259"/>
      <c r="K7" s="259"/>
      <c r="L7" s="132"/>
      <c r="M7" s="128"/>
    </row>
    <row r="8" spans="2:13" ht="35.25" customHeight="1" thickBot="1" x14ac:dyDescent="0.3">
      <c r="B8" s="119"/>
      <c r="C8" s="49" t="s">
        <v>74</v>
      </c>
      <c r="D8" s="260" t="s">
        <v>340</v>
      </c>
      <c r="E8" s="260"/>
      <c r="F8" s="260"/>
      <c r="G8" s="260"/>
      <c r="H8" s="260"/>
      <c r="I8" s="260"/>
      <c r="J8" s="260"/>
      <c r="K8" s="260"/>
      <c r="L8" s="131"/>
    </row>
    <row r="9" spans="2:13" ht="39.75" customHeight="1" thickBot="1" x14ac:dyDescent="0.3">
      <c r="B9" s="119"/>
      <c r="C9" s="135" t="s">
        <v>75</v>
      </c>
      <c r="D9" s="260" t="s">
        <v>341</v>
      </c>
      <c r="E9" s="260"/>
      <c r="F9" s="260"/>
      <c r="G9" s="260"/>
      <c r="H9" s="260"/>
      <c r="I9" s="260"/>
      <c r="J9" s="260"/>
      <c r="K9" s="260"/>
      <c r="L9" s="133"/>
    </row>
    <row r="10" spans="2:13" ht="97.5" customHeight="1" x14ac:dyDescent="0.25">
      <c r="B10" s="119"/>
      <c r="C10" s="136" t="s">
        <v>76</v>
      </c>
      <c r="D10" s="261" t="s">
        <v>342</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0" zoomScaleNormal="100" workbookViewId="0">
      <selection activeCell="D13" sqref="D13"/>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45089</v>
      </c>
      <c r="E9" s="1"/>
      <c r="F9" s="1"/>
      <c r="G9" s="1"/>
      <c r="H9" s="72"/>
      <c r="I9" s="3"/>
      <c r="J9" s="138"/>
      <c r="L9" s="144"/>
    </row>
    <row r="10" spans="1:12" ht="21" customHeight="1" x14ac:dyDescent="0.35">
      <c r="A10" s="146"/>
      <c r="B10" s="1"/>
      <c r="C10" s="61" t="s">
        <v>80</v>
      </c>
      <c r="D10" s="100">
        <v>3.1</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1</v>
      </c>
      <c r="E12" s="8"/>
      <c r="F12" s="8"/>
      <c r="G12" s="266"/>
      <c r="H12" s="72"/>
      <c r="I12" s="8"/>
      <c r="J12" s="133"/>
      <c r="K12" s="145"/>
    </row>
    <row r="13" spans="1:12" ht="36" customHeight="1" thickBot="1" x14ac:dyDescent="0.3">
      <c r="A13" s="146"/>
      <c r="B13" s="1"/>
      <c r="C13" s="61" t="s">
        <v>83</v>
      </c>
      <c r="D13" s="102" t="s">
        <v>113</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3.1</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372</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2577.96</v>
      </c>
      <c r="E27" s="26" t="s">
        <v>95</v>
      </c>
      <c r="F27" s="1"/>
      <c r="G27" s="81"/>
      <c r="H27" s="79"/>
      <c r="I27" s="79"/>
      <c r="J27" s="141"/>
    </row>
    <row r="28" spans="1:14" ht="15.75" hidden="1" thickBot="1" x14ac:dyDescent="0.3">
      <c r="A28" s="146"/>
      <c r="B28" s="1"/>
      <c r="C28" s="25" t="s">
        <v>96</v>
      </c>
      <c r="D28" s="50">
        <f>IFERROR($D$27/1000000,"")</f>
        <v>2.5779600000000002E-3</v>
      </c>
      <c r="E28" s="26" t="s">
        <v>97</v>
      </c>
      <c r="F28" s="1"/>
      <c r="G28" s="81"/>
      <c r="H28" s="85"/>
      <c r="I28" s="82"/>
      <c r="J28" s="141"/>
    </row>
    <row r="29" spans="1:14" ht="15.75" hidden="1" thickBot="1" x14ac:dyDescent="0.3">
      <c r="A29" s="146"/>
      <c r="B29" s="1"/>
      <c r="C29" s="53" t="s">
        <v>98</v>
      </c>
      <c r="D29" s="55">
        <f>IFERROR($D$28*365.25,"")</f>
        <v>0.94159989000000011</v>
      </c>
      <c r="E29" s="26" t="s">
        <v>99</v>
      </c>
      <c r="F29" s="1"/>
      <c r="G29" s="81"/>
      <c r="H29" s="86"/>
      <c r="I29" s="82"/>
      <c r="J29" s="141"/>
    </row>
    <row r="30" spans="1:14" hidden="1" x14ac:dyDescent="0.25">
      <c r="A30" s="146"/>
      <c r="B30" s="1"/>
      <c r="C30" s="54" t="s">
        <v>100</v>
      </c>
      <c r="D30" s="56">
        <f>D29</f>
        <v>0.94159989000000011</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2577.96</v>
      </c>
      <c r="E33" s="26" t="s">
        <v>102</v>
      </c>
      <c r="F33" s="1"/>
      <c r="G33" s="81"/>
      <c r="H33" s="85"/>
      <c r="I33" s="82"/>
      <c r="J33" s="141"/>
    </row>
    <row r="34" spans="1:10" ht="15.75" hidden="1" thickBot="1" x14ac:dyDescent="0.3">
      <c r="A34" s="146"/>
      <c r="B34" s="1"/>
      <c r="C34" s="57" t="s">
        <v>103</v>
      </c>
      <c r="D34" s="58">
        <f>IFERROR($D$33/1000000,"")</f>
        <v>2.5779600000000002E-3</v>
      </c>
      <c r="E34" s="26" t="s">
        <v>104</v>
      </c>
      <c r="F34" s="1"/>
      <c r="G34" s="81"/>
      <c r="H34" s="85"/>
      <c r="I34" s="82"/>
      <c r="J34" s="141"/>
    </row>
    <row r="35" spans="1:10" ht="15.75" hidden="1" thickBot="1" x14ac:dyDescent="0.3">
      <c r="A35" s="146"/>
      <c r="B35" s="1"/>
      <c r="C35" s="57" t="s">
        <v>105</v>
      </c>
      <c r="D35" s="59">
        <f>IFERROR($D$34*365.25,"")</f>
        <v>0.94159989000000011</v>
      </c>
      <c r="E35" s="26" t="s">
        <v>106</v>
      </c>
      <c r="F35" s="1"/>
      <c r="G35" s="81"/>
      <c r="H35" s="86"/>
      <c r="I35" s="82"/>
      <c r="J35" s="141"/>
    </row>
    <row r="36" spans="1:10" x14ac:dyDescent="0.25">
      <c r="A36" s="146"/>
      <c r="B36" s="1"/>
      <c r="C36" s="54" t="s">
        <v>107</v>
      </c>
      <c r="D36" s="56">
        <f>D35</f>
        <v>0.94159989000000011</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Normal="100" workbookViewId="0">
      <selection activeCell="E12" sqref="E12"/>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300</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275</v>
      </c>
      <c r="D15" s="210">
        <v>3.8399999999999997E-2</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0.55471546258559978</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0.55471546258559978</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3.8399999999999997E-2</v>
      </c>
      <c r="E32" s="206">
        <f>SUM(E15:E31)</f>
        <v>0.55471546258559978</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7" sqref="D17"/>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0.04</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0.57782860685999982</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0.04</v>
      </c>
      <c r="E27" s="92">
        <f>SUM(E10:E26)</f>
        <v>0.57782860685999982</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0.94159989000000011</v>
      </c>
      <c r="E11" s="20"/>
      <c r="F11" s="1"/>
      <c r="G11" s="1"/>
      <c r="H11" s="110"/>
    </row>
    <row r="12" spans="2:12" ht="15.75" hidden="1" thickBot="1" x14ac:dyDescent="0.3">
      <c r="B12" s="119"/>
      <c r="C12" s="221" t="s">
        <v>124</v>
      </c>
      <c r="D12" s="90">
        <f>'Stage 3'!E27-'Stage 2'!E32</f>
        <v>2.3113144274400033E-2</v>
      </c>
      <c r="E12" s="20"/>
      <c r="F12" s="1"/>
      <c r="G12" s="1"/>
      <c r="H12" s="110"/>
    </row>
    <row r="13" spans="2:12" ht="15.75" hidden="1" thickBot="1" x14ac:dyDescent="0.3">
      <c r="B13" s="119"/>
      <c r="C13" s="61" t="s">
        <v>125</v>
      </c>
      <c r="D13" s="78">
        <f>D11+D12</f>
        <v>0.96471303427440014</v>
      </c>
      <c r="E13" s="17"/>
      <c r="F13" s="1"/>
      <c r="G13" s="1"/>
      <c r="H13" s="110"/>
    </row>
    <row r="14" spans="2:12" hidden="1" x14ac:dyDescent="0.25">
      <c r="B14" s="119"/>
      <c r="C14" s="220" t="s">
        <v>126</v>
      </c>
      <c r="D14" s="89">
        <f>D13*1.2</f>
        <v>1.1576556411292802</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1.16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0.94159989000000011</v>
      </c>
      <c r="D15" s="20"/>
      <c r="E15" s="276" t="s">
        <v>136</v>
      </c>
    </row>
    <row r="16" spans="2:11" ht="16.5" thickTop="1" thickBot="1" x14ac:dyDescent="0.3">
      <c r="B16" s="220" t="s">
        <v>124</v>
      </c>
      <c r="C16" s="21">
        <f>'Stage 3'!E27-'Stage 2'!E32</f>
        <v>2.3113144274400033E-2</v>
      </c>
      <c r="D16" s="20"/>
      <c r="E16" s="276"/>
    </row>
    <row r="17" spans="2:6" ht="16.5" thickTop="1" thickBot="1" x14ac:dyDescent="0.3">
      <c r="B17" s="15" t="s">
        <v>125</v>
      </c>
      <c r="C17" s="46">
        <f>C15+C16</f>
        <v>0.96471303427440014</v>
      </c>
      <c r="D17" s="17"/>
      <c r="E17" s="276"/>
    </row>
    <row r="18" spans="2:6" ht="15.75" thickTop="1" x14ac:dyDescent="0.25">
      <c r="B18" s="16" t="s">
        <v>126</v>
      </c>
      <c r="C18" s="47">
        <f>C17*1.2</f>
        <v>1.1576556411292802</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0.94159989000000011</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1.1576556411292802</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2" zoomScaleNormal="100" workbookViewId="0">
      <selection activeCell="C20" sqref="C20"/>
    </sheetView>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1.5512920268999992</v>
      </c>
      <c r="J615" s="33">
        <f>VLOOKUP('Stage 2'!E11,Lookups!C621:K643,9,FALSE)</f>
        <v>14.445715171499996</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1.1350917269999994</v>
      </c>
      <c r="J616" s="33">
        <f>VLOOKUP('Stage 2'!E11,Lookups!C621:M643,10,FALSE)</f>
        <v>7.7043814247999975</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0.83240059979999959</v>
      </c>
      <c r="J617" s="33">
        <f>VLOOKUP('Stage 2'!E11,Lookups!C621:P643,11,FALSE)</f>
        <v>8.5153689431999986</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57134EC923F749AE2B107AE999D81B" ma:contentTypeVersion="19" ma:contentTypeDescription="Create a new document." ma:contentTypeScope="" ma:versionID="d743cb67a9fc55ae844279f5d215c6e2">
  <xsd:schema xmlns:xsd="http://www.w3.org/2001/XMLSchema" xmlns:xs="http://www.w3.org/2001/XMLSchema" xmlns:p="http://schemas.microsoft.com/office/2006/metadata/properties" xmlns:ns2="158e368b-532c-4611-812e-3b597edc7238" xmlns:ns3="02193706-3cb6-47ec-b024-7ca8a315ee5d" xmlns:ns4="fe7ebffb-dab4-4e98-a243-95c96219db92" targetNamespace="http://schemas.microsoft.com/office/2006/metadata/properties" ma:root="true" ma:fieldsID="ec4987353ecaaf5be7d18b65b6d68520" ns2:_="" ns3:_="" ns4:_="">
    <xsd:import namespace="158e368b-532c-4611-812e-3b597edc7238"/>
    <xsd:import namespace="02193706-3cb6-47ec-b024-7ca8a315ee5d"/>
    <xsd:import namespace="fe7ebffb-dab4-4e98-a243-95c96219db92"/>
    <xsd:element name="properties">
      <xsd:complexType>
        <xsd:sequence>
          <xsd:element name="documentManagement">
            <xsd:complexType>
              <xsd:all>
                <xsd:element ref="ns2:_Flow_SignoffStatus" minOccurs="0"/>
                <xsd:element ref="ns2:MediaServiceMetadata" minOccurs="0"/>
                <xsd:element ref="ns2:MediaServiceFastMetadata" minOccurs="0"/>
                <xsd:element ref="ns3:SharedWithUsers" minOccurs="0"/>
                <xsd:element ref="ns3:SharedWithDetails" minOccurs="0"/>
                <xsd:element ref="ns4:Site_x0020_Address"/>
                <xsd:element ref="ns4:Job_x0020_Number"/>
                <xsd:element ref="ns4:Client"/>
                <xsd:element ref="ns4:Project_x0020_Manager"/>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IdentificationofJobs" minOccurs="0"/>
                <xsd:element ref="ns2:IdentificationofJobs0"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8e368b-532c-4611-812e-3b597edc7238" elementFormDefault="qualified">
    <xsd:import namespace="http://schemas.microsoft.com/office/2006/documentManagement/types"/>
    <xsd:import namespace="http://schemas.microsoft.com/office/infopath/2007/PartnerControls"/>
    <xsd:element name="_Flow_SignoffStatus" ma:index="8" nillable="true" ma:displayName="Sign-off status" ma:internalName="Sign_x002d_off_x0020_status">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7e73fd4-6be5-4c59-b723-52202273e3e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IdentificationofJobs" ma:index="26" nillable="true" ma:displayName="Identification of Jobs " ma:format="Dropdown" ma:internalName="IdentificationofJobs">
      <xsd:simpleType>
        <xsd:restriction base="dms:Choice">
          <xsd:enumeration value="Archive"/>
          <xsd:enumeration value="Tidy Up"/>
          <xsd:enumeration value="Migrate"/>
        </xsd:restriction>
      </xsd:simpleType>
    </xsd:element>
    <xsd:element name="IdentificationofJobs0" ma:index="27" nillable="true" ma:displayName="Review" ma:format="Dropdown" ma:internalName="IdentificationofJobs0">
      <xsd:complexType>
        <xsd:complexContent>
          <xsd:extension base="dms:MultiChoice">
            <xsd:sequence>
              <xsd:element name="Value" maxOccurs="unbounded" minOccurs="0" nillable="true">
                <xsd:simpleType>
                  <xsd:restriction base="dms:Choice">
                    <xsd:enumeration value="Archive"/>
                    <xsd:enumeration value="Migrate"/>
                    <xsd:enumeration value="Tidy Up"/>
                  </xsd:restriction>
                </xsd:simpleType>
              </xsd:element>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93706-3cb6-47ec-b024-7ca8a315ee5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e83537d-3a7c-4257-af90-319756ab5354}" ma:internalName="TaxCatchAll" ma:showField="CatchAllData" ma:web="02193706-3cb6-47ec-b024-7ca8a315ee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ebffb-dab4-4e98-a243-95c96219db92" elementFormDefault="qualified">
    <xsd:import namespace="http://schemas.microsoft.com/office/2006/documentManagement/types"/>
    <xsd:import namespace="http://schemas.microsoft.com/office/infopath/2007/PartnerControls"/>
    <xsd:element name="Site_x0020_Address" ma:index="13" ma:displayName="Site Address" ma:default="" ma:description="Address of the project site." ma:internalName="Site_x0020_Address">
      <xsd:simpleType>
        <xsd:restriction base="dms:Note">
          <xsd:maxLength value="255"/>
        </xsd:restriction>
      </xsd:simpleType>
    </xsd:element>
    <xsd:element name="Job_x0020_Number" ma:index="14" ma:displayName="Job Number" ma:default="" ma:description="Required Job Number" ma:internalName="Job_x0020_Number">
      <xsd:simpleType>
        <xsd:restriction base="dms:Text">
          <xsd:maxLength value="255"/>
        </xsd:restriction>
      </xsd:simpleType>
    </xsd:element>
    <xsd:element name="Client" ma:index="15" ma:displayName="Client" ma:default="" ma:description="Name of the client that this file or folder relates to." ma:internalName="Client">
      <xsd:simpleType>
        <xsd:restriction base="dms:Text">
          <xsd:maxLength value="255"/>
        </xsd:restriction>
      </xsd:simpleType>
    </xsd:element>
    <xsd:element name="Project_x0020_Manager" ma:index="16" ma:displayName="Project Manager" ma:description="Person in charge of project at point in time." ma:indexed="true" ma:list="UserInfo" ma:internalName="Project_x0020_Manag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2193706-3cb6-47ec-b024-7ca8a315ee5d" xsi:nil="true"/>
    <lcf76f155ced4ddcb4097134ff3c332f xmlns="158e368b-532c-4611-812e-3b597edc7238">
      <Terms xmlns="http://schemas.microsoft.com/office/infopath/2007/PartnerControls"/>
    </lcf76f155ced4ddcb4097134ff3c332f>
    <IdentificationofJobs0 xmlns="158e368b-532c-4611-812e-3b597edc7238" xsi:nil="true"/>
    <IdentificationofJobs xmlns="158e368b-532c-4611-812e-3b597edc7238" xsi:nil="true"/>
    <Client xmlns="fe7ebffb-dab4-4e98-a243-95c96219db92">Mrs K Freeguard &amp; Mr R Dennett</Client>
    <Job_x0020_Number xmlns="fe7ebffb-dab4-4e98-a243-95c96219db92">220997</Job_x0020_Number>
    <Project_x0020_Manager xmlns="fe7ebffb-dab4-4e98-a243-95c96219db92">
      <UserInfo>
        <DisplayName>William McAndrew</DisplayName>
        <AccountId>157</AccountId>
        <AccountType/>
      </UserInfo>
    </Project_x0020_Manager>
    <Site_x0020_Address xmlns="fe7ebffb-dab4-4e98-a243-95c96219db92">51 Winifred Road
Waterlooville
Hampshire
PO7 7TD</Site_x0020_Address>
    <_Flow_SignoffStatus xmlns="158e368b-532c-4611-812e-3b597edc72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D46071-CF50-4EB0-8A5B-2195B8242E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8e368b-532c-4611-812e-3b597edc7238"/>
    <ds:schemaRef ds:uri="02193706-3cb6-47ec-b024-7ca8a315ee5d"/>
    <ds:schemaRef ds:uri="fe7ebffb-dab4-4e98-a243-95c96219d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 ds:uri="02193706-3cb6-47ec-b024-7ca8a315ee5d"/>
    <ds:schemaRef ds:uri="158e368b-532c-4611-812e-3b597edc7238"/>
    <ds:schemaRef ds:uri="fe7ebffb-dab4-4e98-a243-95c96219db92"/>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cp:lastPrinted>2023-06-12T11:58:28Z</cp:lastPrinted>
  <dcterms:created xsi:type="dcterms:W3CDTF">2021-10-14T13:24:34Z</dcterms:created>
  <dcterms:modified xsi:type="dcterms:W3CDTF">2023-07-24T11:42:54Z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0x010100C657134EC923F749AE2B107AE999D81B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