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updateLinks="never" defaultThemeVersion="166925"/>
  <mc:AlternateContent xmlns:mc="http://schemas.openxmlformats.org/markup-compatibility/2006">
    <mc:Choice Requires="x15">
      <x15ac:absPath xmlns:x15ac="http://schemas.microsoft.com/office/spreadsheetml/2010/11/ac" url="C:\Users\Les\Dropbox\Lee\Les\ALL CUSTOMERS - CURRANT\BRAMBLE -INVALID DOCS\"/>
    </mc:Choice>
  </mc:AlternateContent>
  <xr:revisionPtr revIDLastSave="0" documentId="8_{DF9184B2-977B-45D7-A346-C67E6B083DC2}" xr6:coauthVersionLast="47" xr6:coauthVersionMax="47" xr10:uidLastSave="{00000000-0000-0000-0000-000000000000}"/>
  <bookViews>
    <workbookView xWindow="-120" yWindow="-120" windowWidth="38640" windowHeight="15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<sst xmlns="http://schemas.openxmlformats.org/spreadsheetml/2006/main" count="2519" uniqueCount="340">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</sst>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4"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7" sqref="D7:K7"/>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5.75" thickBot="1" x14ac:dyDescent="0.3">
      <c r="B7" s="122"/>
      <c r="C7" s="65" t="s">
        <v>73</v>
      </c>
      <c r="D7" s="259"/>
      <c r="E7" s="259"/>
      <c r="F7" s="259"/>
      <c r="G7" s="259"/>
      <c r="H7" s="259"/>
      <c r="I7" s="259"/>
      <c r="J7" s="259"/>
      <c r="K7" s="259"/>
      <c r="L7" s="135"/>
      <c r="M7" s="131"/>
    </row>
    <row r="8" spans="2:13" ht="35.25" customHeight="1" thickBot="1" x14ac:dyDescent="0.3">
      <c r="B8" s="122"/>
      <c r="C8" s="50" t="s">
        <v>74</v>
      </c>
      <c r="D8" s="260"/>
      <c r="E8" s="260"/>
      <c r="F8" s="260"/>
      <c r="G8" s="260"/>
      <c r="H8" s="260"/>
      <c r="I8" s="260"/>
      <c r="J8" s="260"/>
      <c r="K8" s="260"/>
      <c r="L8" s="134"/>
    </row>
    <row r="9" spans="2:13" ht="39.75" customHeight="1" thickBot="1" x14ac:dyDescent="0.3">
      <c r="B9" s="122"/>
      <c r="C9" s="138" t="s">
        <v>75</v>
      </c>
      <c r="D9" s="260"/>
      <c r="E9" s="260"/>
      <c r="F9" s="260"/>
      <c r="G9" s="260"/>
      <c r="H9" s="260"/>
      <c r="I9" s="260"/>
      <c r="J9" s="260"/>
      <c r="K9" s="260"/>
      <c r="L9" s="136"/>
    </row>
    <row r="10" spans="2:13" ht="97.5" customHeight="1" x14ac:dyDescent="0.25">
      <c r="B10" s="122"/>
      <c r="C10" s="139" t="s">
        <v>76</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c r="E9" s="1"/>
      <c r="F9" s="1"/>
      <c r="G9" s="1"/>
      <c r="H9" s="74"/>
      <c r="I9" s="3"/>
      <c r="J9" s="141"/>
      <c r="L9" s="147"/>
    </row>
    <row r="10" spans="1:12" ht="21" customHeight="1" x14ac:dyDescent="0.35">
      <c r="A10" s="149"/>
      <c r="B10" s="1"/>
      <c r="C10" s="62" t="s">
        <v>80</v>
      </c>
      <c r="D10" s="102">
        <v>2.4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v>
      </c>
      <c r="E12" s="8"/>
      <c r="F12" s="8"/>
      <c r="G12" s="266"/>
      <c r="H12" s="74"/>
      <c r="I12" s="8"/>
      <c r="J12" s="136"/>
      <c r="K12" s="148"/>
    </row>
    <row r="13" spans="1:12" ht="36" customHeight="1" thickBot="1" x14ac:dyDescent="0.3">
      <c r="A13" s="149"/>
      <c r="B13" s="1"/>
      <c r="C13" s="62" t="s">
        <v>83</v>
      </c>
      <c r="D13" s="104" t="s">
        <v>84</v>
      </c>
      <c r="E13" s="8"/>
      <c r="F13" s="8"/>
      <c r="G13" s="266"/>
      <c r="H13" s="74"/>
      <c r="I13" s="8"/>
      <c r="J13" s="136"/>
      <c r="K13" s="148"/>
    </row>
    <row r="14" spans="1:12" ht="50.25" customHeight="1" thickBot="1" x14ac:dyDescent="0.3">
      <c r="A14" s="149"/>
      <c r="B14" s="1"/>
      <c r="C14" s="64" t="s">
        <v>85</v>
      </c>
      <c r="D14" s="105" t="s">
        <v>205</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2.4</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288</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1814.4</v>
      </c>
      <c r="E27" s="27" t="s">
        <v>96</v>
      </c>
      <c r="F27" s="1"/>
      <c r="G27" s="83"/>
      <c r="H27" s="81"/>
      <c r="I27" s="81"/>
      <c r="J27" s="144"/>
    </row>
    <row r="28" spans="1:14" ht="15.75" hidden="1" thickBot="1" x14ac:dyDescent="0.3">
      <c r="A28" s="149"/>
      <c r="B28" s="1"/>
      <c r="C28" s="26" t="s">
        <v>97</v>
      </c>
      <c r="D28" s="51">
        <f>IFERROR($D$27/1000000,"")</f>
        <v>1.8144000000000001E-3</v>
      </c>
      <c r="E28" s="27" t="s">
        <v>98</v>
      </c>
      <c r="F28" s="1"/>
      <c r="G28" s="83"/>
      <c r="H28" s="87"/>
      <c r="I28" s="84"/>
      <c r="J28" s="144"/>
    </row>
    <row r="29" spans="1:14" ht="15.75" hidden="1" thickBot="1" x14ac:dyDescent="0.3">
      <c r="A29" s="149"/>
      <c r="B29" s="1"/>
      <c r="C29" s="54" t="s">
        <v>99</v>
      </c>
      <c r="D29" s="56">
        <f>IFERROR($D$28*365.25,"")</f>
        <v>0.66270960000000001</v>
      </c>
      <c r="E29" s="27" t="s">
        <v>100</v>
      </c>
      <c r="F29" s="1"/>
      <c r="G29" s="83"/>
      <c r="H29" s="88"/>
      <c r="I29" s="84"/>
      <c r="J29" s="144"/>
    </row>
    <row r="30" spans="1:14" hidden="1" x14ac:dyDescent="0.25">
      <c r="A30" s="149"/>
      <c r="B30" s="1"/>
      <c r="C30" s="55" t="s">
        <v>101</v>
      </c>
      <c r="D30" s="57">
        <f>D29</f>
        <v>0.66270960000000001</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2332.8000000000002</v>
      </c>
      <c r="E33" s="27" t="s">
        <v>103</v>
      </c>
      <c r="F33" s="1"/>
      <c r="G33" s="83"/>
      <c r="H33" s="87"/>
      <c r="I33" s="84"/>
      <c r="J33" s="144"/>
    </row>
    <row r="34" spans="1:10" ht="15.75" hidden="1" thickBot="1" x14ac:dyDescent="0.3">
      <c r="A34" s="149"/>
      <c r="B34" s="1"/>
      <c r="C34" s="58" t="s">
        <v>104</v>
      </c>
      <c r="D34" s="59">
        <f>IFERROR($D$33/1000000,"")</f>
        <v>2.3328000000000003E-3</v>
      </c>
      <c r="E34" s="27" t="s">
        <v>105</v>
      </c>
      <c r="F34" s="1"/>
      <c r="G34" s="83"/>
      <c r="H34" s="87"/>
      <c r="I34" s="84"/>
      <c r="J34" s="144"/>
    </row>
    <row r="35" spans="1:10" ht="15.75" hidden="1" thickBot="1" x14ac:dyDescent="0.3">
      <c r="A35" s="149"/>
      <c r="B35" s="1"/>
      <c r="C35" s="58" t="s">
        <v>106</v>
      </c>
      <c r="D35" s="60">
        <f>IFERROR($D$34*365.25,"")</f>
        <v>0.85205520000000012</v>
      </c>
      <c r="E35" s="27" t="s">
        <v>107</v>
      </c>
      <c r="F35" s="1"/>
      <c r="G35" s="83"/>
      <c r="H35" s="88"/>
      <c r="I35" s="84"/>
      <c r="J35" s="144"/>
    </row>
    <row r="36" spans="1:10" x14ac:dyDescent="0.25">
      <c r="A36" s="149"/>
      <c r="B36" s="1"/>
      <c r="C36" s="55" t="s">
        <v>108</v>
      </c>
      <c r="D36" s="57">
        <f>D35</f>
        <v>0.85205520000000012</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E12" sqref="E12"/>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17.25" x14ac:dyDescent="0.25">
      <c r="A9" s="128"/>
      <c r="B9" s="1"/>
      <c r="C9" s="269" t="s">
        <v>110</v>
      </c>
      <c r="D9" s="269"/>
      <c r="E9" s="209" t="s">
        <v>339</v>
      </c>
      <c r="F9" s="1"/>
      <c r="G9" s="1"/>
      <c r="H9" s="134"/>
    </row>
    <row r="10" spans="1:11" ht="28.5" x14ac:dyDescent="0.25">
      <c r="A10" s="128"/>
      <c r="B10" s="1"/>
      <c r="C10" s="270" t="s">
        <v>112</v>
      </c>
      <c r="D10" s="270"/>
      <c r="E10" s="96" t="s">
        <v>331</v>
      </c>
      <c r="F10" s="1"/>
      <c r="G10" s="1"/>
      <c r="H10" s="136"/>
    </row>
    <row r="11" spans="1:11" ht="15.75" thickBot="1" x14ac:dyDescent="0.3">
      <c r="A11" s="128"/>
      <c r="B11" s="1"/>
      <c r="C11" s="270" t="s">
        <v>114</v>
      </c>
      <c r="D11" s="270"/>
      <c r="E11" s="97" t="s">
        <v>302</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v>
      </c>
      <c r="E32" s="213">
        <f>SUM(E15:E31)</f>
        <v>0</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v>
      </c>
      <c r="E27" s="94">
        <f>SUM(E10:E26)</f>
        <v>0</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0.85205520000000012</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0.85205520000000012</v>
      </c>
      <c r="E13" s="18"/>
      <c r="F13" s="1"/>
      <c r="G13" s="1"/>
      <c r="H13" s="112"/>
    </row>
    <row r="14" spans="2:12" hidden="1" x14ac:dyDescent="0.25">
      <c r="B14" s="122"/>
      <c r="C14" s="15" t="s">
        <v>132</v>
      </c>
      <c r="D14" s="91">
        <f>D13*1.2</f>
        <v>1.0224662400000002</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1.02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0.85205520000000012</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0.85205520000000012</v>
      </c>
      <c r="D17" s="18"/>
      <c r="E17" s="276"/>
    </row>
    <row r="18" spans="2:6" ht="15.75" thickTop="1" x14ac:dyDescent="0.25">
      <c r="B18" s="17" t="s">
        <v>132</v>
      </c>
      <c r="C18" s="48">
        <f>C17*1.2</f>
        <v>1.0224662400000002</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0.66270960000000001</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1.0224662400000002</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0.40244950323659423</v>
      </c>
      <c r="J611" s="167">
        <f>IFERROR(VLOOKUP((VLOOKUP('Stage 2'!$E$9,Lookups!$C$647:$D$656,2,FALSE)&amp;"|"&amp;"General"&amp;"|"&amp;"FALSE"&amp;"|"&amp;VLOOKUP('Stage 2'!$E$11,Lookups!$C$621:$E$643,3,FALSE)&amp;"|"&amp;"FreeDrain"),$H$93:$O$353,3,FALSE), IFERROR(VLOOKUP("General"&amp;"|"&amp;VLOOKUP('Stage 2'!$E$11,Lookups!$C$621:$E$643,3,FALSE),$K$93:$O$353,3,FALSE),VLOOKUP("General",D93:O353,12,FALSE)))</f>
        <v>15.462376557304816</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Les</cp:lastModifiedBy>
  <cp:revision/>
  <dcterms:created xsi:type="dcterms:W3CDTF">2021-10-14T13:24:34Z</dcterms:created>
  <dcterms:modified xsi:type="dcterms:W3CDTF">2023-05-24T07:50:55Z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