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GB for LBC\Havant Borough Council\Bedhampton - Site UE30\190417 Submitted docs for PApp\"/>
    </mc:Choice>
  </mc:AlternateContent>
  <xr:revisionPtr revIDLastSave="0" documentId="8_{BC1D8941-A772-4C8B-B3FD-774037E449DA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8" i="1" l="1"/>
  <c r="B6" i="1"/>
  <c r="B29" i="1" l="1"/>
  <c r="B31" i="1" s="1"/>
  <c r="B26" i="1"/>
  <c r="C21" i="1"/>
  <c r="B18" i="1"/>
  <c r="B19" i="1" s="1"/>
  <c r="B21" i="1" s="1"/>
  <c r="B7" i="1"/>
  <c r="B35" i="1" l="1"/>
  <c r="B9" i="1"/>
  <c r="B10" i="1" s="1"/>
  <c r="B11" i="1" s="1"/>
  <c r="B13" i="1" s="1"/>
  <c r="B34" i="1" s="1"/>
  <c r="B36" i="1" s="1"/>
  <c r="B38" i="1" s="1"/>
  <c r="B39" i="1" l="1"/>
  <c r="B40" i="1"/>
</calcChain>
</file>

<file path=xl/sharedStrings.xml><?xml version="1.0" encoding="utf-8"?>
<sst xmlns="http://schemas.openxmlformats.org/spreadsheetml/2006/main" count="64" uniqueCount="56">
  <si>
    <t>Nitrogen Calculation</t>
  </si>
  <si>
    <t>Stage 1</t>
  </si>
  <si>
    <t>Number of Dwellings</t>
  </si>
  <si>
    <t>Additional Population</t>
  </si>
  <si>
    <t>Wastewater volume generated by development</t>
  </si>
  <si>
    <t>Additional population x 110 litres</t>
  </si>
  <si>
    <t>Receiving WWTW permit</t>
  </si>
  <si>
    <t>mg/l TN</t>
  </si>
  <si>
    <t>TN discharged from WWTW</t>
  </si>
  <si>
    <t>TN per day</t>
  </si>
  <si>
    <t>Convert mg/TN to kg/TN per day (divide by 1,000,000)</t>
  </si>
  <si>
    <t>TN per year</t>
  </si>
  <si>
    <t>x 365 days</t>
  </si>
  <si>
    <t>Watewater Total Nitrogen Load</t>
  </si>
  <si>
    <t>Stage 2</t>
  </si>
  <si>
    <t>Total area of existing agricultural land</t>
  </si>
  <si>
    <t>Hectares</t>
  </si>
  <si>
    <t>Cereals</t>
  </si>
  <si>
    <t>Dairy</t>
  </si>
  <si>
    <t>General Cropping</t>
  </si>
  <si>
    <t>Horticulture</t>
  </si>
  <si>
    <t>Pig</t>
  </si>
  <si>
    <t>Lowland Grazing</t>
  </si>
  <si>
    <t>Mixed</t>
  </si>
  <si>
    <t>Poultry</t>
  </si>
  <si>
    <t>Identify Farm Type + Nitrate Loss (per Kg/ha/yr)</t>
  </si>
  <si>
    <t>Multiply area by nitrate loss</t>
  </si>
  <si>
    <t>Kg/TN/yr</t>
  </si>
  <si>
    <t>Total Nitrogen Load - Current Use</t>
  </si>
  <si>
    <t>Stage 3</t>
  </si>
  <si>
    <t>New Urban Area</t>
  </si>
  <si>
    <t>Total Nitrogen Load from future urban area</t>
  </si>
  <si>
    <t>Urban Area x 14.3kg/TN/yr</t>
  </si>
  <si>
    <t>New SANG/Open Space</t>
  </si>
  <si>
    <t>Total Nitrogen Load from SANG/Open Space</t>
  </si>
  <si>
    <t>Combine Total Nitrogen load from future land uses</t>
  </si>
  <si>
    <t>Urban Area Nitrogen Load + Open Space Nitrogen Load</t>
  </si>
  <si>
    <t>Total Nitrogen Load - future land uses</t>
  </si>
  <si>
    <t>Stage 4</t>
  </si>
  <si>
    <t>Identify Total Nitrogen load from wastewater (Stage 1)</t>
  </si>
  <si>
    <t>Calculate Total Nitrogen from land use</t>
  </si>
  <si>
    <t>Kg/TN/yr (Subtract Stage 2 from Stage 3)</t>
  </si>
  <si>
    <t>Determine Nitrogen Budget</t>
  </si>
  <si>
    <t>* If there is a Total Nitrogen surplus (positive figure in red) mitigation is required to achieve nitrogen neutrality</t>
  </si>
  <si>
    <t>If there is a Total Nitrogen deficit (negative figure in black) no mitigation is required and a potential of offset</t>
  </si>
  <si>
    <t>Natural England Working Draft</t>
  </si>
  <si>
    <t>Lower Road Bedhampton</t>
  </si>
  <si>
    <t>Site</t>
  </si>
  <si>
    <t>90% of the consent limit x Wastewater volume generated by development</t>
  </si>
  <si>
    <t>Average household size (2.4) x number of dwellings</t>
  </si>
  <si>
    <t>SANG/Open Space Area x 5kg/TN/yr</t>
  </si>
  <si>
    <t>Total Nitrogen Budget without Buffer*</t>
  </si>
  <si>
    <t>TN Budget with 20% Buffer</t>
  </si>
  <si>
    <t>TN Budget divided by 5</t>
  </si>
  <si>
    <t>TN divided by 5 to calculate 20%</t>
  </si>
  <si>
    <t>Add 20% figure onto TN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</si>
</sst>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right"/>
    </xf>
    <xf numFmtId="0" fontId="0" fillId="0" borderId="2" xfId="0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3" fillId="0" borderId="0" xfId="0" applyFont="1"/>
    <xf numFmtId="0" fontId="0" fillId="3" borderId="1" xfId="0" applyFill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2"/>
  <sheetViews>
    <sheetView tabSelected="1" topLeftCell="A28" workbookViewId="0">
      <selection activeCell="C45" sqref="C45"/>
    </sheetView>
  </sheetViews>
  <sheetFormatPr defaultRowHeight="15" x14ac:dyDescent="0.25"/>
  <cols>
    <col min="1" max="1" width="25.5703125" customWidth="1"/>
    <col min="2" max="2" width="10.28515625" style="2" bestFit="1" customWidth="1"/>
    <col min="3" max="3" width="47.85546875" bestFit="1" customWidth="1"/>
  </cols>
  <sheetData>
    <row r="2" spans="1:13" x14ac:dyDescent="0.25">
      <c r="A2" s="4" t="s">
        <v>0</v>
      </c>
      <c r="B2" s="21" t="s">
        <v>47</v>
      </c>
      <c r="C2" t="s">
        <v>46</v>
      </c>
      <c r="M2" s="22" t="s">
        <v>17</v>
      </c>
    </row>
    <row r="3" spans="1:13" x14ac:dyDescent="0.25">
      <c r="A3" t="s">
        <v>45</v>
      </c>
      <c r="M3" s="22" t="s">
        <v>18</v>
      </c>
    </row>
    <row r="4" spans="1:13" x14ac:dyDescent="0.25">
      <c r="A4" s="4" t="s">
        <v>1</v>
      </c>
      <c r="M4" s="22" t="s">
        <v>19</v>
      </c>
    </row>
    <row r="5" spans="1:13" x14ac:dyDescent="0.25">
      <c r="A5" s="6" t="s">
        <v>2</v>
      </c>
      <c r="B5" s="7">
        <v>50</v>
      </c>
      <c r="C5" s="6"/>
      <c r="M5" s="22" t="s">
        <v>20</v>
      </c>
    </row>
    <row r="6" spans="1:13" x14ac:dyDescent="0.25">
      <c r="A6" s="6" t="s">
        <v>3</v>
      </c>
      <c r="B6" s="8">
        <f>B5*2.4</f>
        <v>120</v>
      </c>
      <c r="C6" s="6" t="s">
        <v>49</v>
      </c>
      <c r="M6" s="22" t="s">
        <v>21</v>
      </c>
    </row>
    <row r="7" spans="1:13" ht="45" x14ac:dyDescent="0.25">
      <c r="A7" s="9" t="s">
        <v>4</v>
      </c>
      <c r="B7" s="10">
        <f>B6*110</f>
        <v>13200</v>
      </c>
      <c r="C7" s="11" t="s">
        <v>5</v>
      </c>
      <c r="M7" s="22" t="s">
        <v>22</v>
      </c>
    </row>
    <row r="8" spans="1:13" x14ac:dyDescent="0.25">
      <c r="A8" s="12" t="s">
        <v>6</v>
      </c>
      <c r="B8" s="13">
        <v>9.6999999999999993</v>
      </c>
      <c r="C8" s="12" t="s">
        <v>7</v>
      </c>
      <c r="D8" s="1"/>
      <c r="E8" s="1"/>
      <c r="F8" s="1"/>
      <c r="M8" s="22" t="s">
        <v>23</v>
      </c>
    </row>
    <row r="9" spans="1:13" ht="30" x14ac:dyDescent="0.25">
      <c r="A9" s="12" t="s">
        <v>8</v>
      </c>
      <c r="B9" s="14">
        <f>B7*(B8*90%)</f>
        <v>115236</v>
      </c>
      <c r="C9" s="12" t="s">
        <v>48</v>
      </c>
      <c r="D9" s="1"/>
      <c r="E9" s="1"/>
      <c r="F9" s="1"/>
      <c r="M9" s="22" t="s">
        <v>24</v>
      </c>
    </row>
    <row r="10" spans="1:13" ht="30" x14ac:dyDescent="0.25">
      <c r="A10" s="12" t="s">
        <v>9</v>
      </c>
      <c r="B10" s="14">
        <f>B9/1000000</f>
        <v>0.11523600000000001</v>
      </c>
      <c r="C10" s="12" t="s">
        <v>10</v>
      </c>
      <c r="D10" s="1"/>
      <c r="E10" s="1"/>
      <c r="F10" s="1"/>
    </row>
    <row r="11" spans="1:13" x14ac:dyDescent="0.25">
      <c r="A11" s="12" t="s">
        <v>11</v>
      </c>
      <c r="B11" s="14">
        <f>B10*365</f>
        <v>42.061140000000002</v>
      </c>
      <c r="C11" s="12" t="s">
        <v>12</v>
      </c>
      <c r="D11" s="1"/>
      <c r="E11" s="1"/>
      <c r="F11" s="1"/>
    </row>
    <row r="12" spans="1:13" x14ac:dyDescent="0.25">
      <c r="A12" s="12"/>
      <c r="B12" s="14"/>
      <c r="C12" s="12"/>
      <c r="D12" s="1"/>
      <c r="E12" s="1"/>
      <c r="F12" s="1"/>
    </row>
    <row r="13" spans="1:13" ht="30" x14ac:dyDescent="0.25">
      <c r="A13" s="15" t="s">
        <v>13</v>
      </c>
      <c r="B13" s="16">
        <f>B11</f>
        <v>42.061140000000002</v>
      </c>
      <c r="C13" s="12" t="s">
        <v>27</v>
      </c>
      <c r="D13" s="1"/>
      <c r="E13" s="1"/>
      <c r="F13" s="1"/>
    </row>
    <row r="14" spans="1:13" x14ac:dyDescent="0.25">
      <c r="A14" s="1"/>
      <c r="B14" s="3"/>
      <c r="C14" s="1"/>
      <c r="D14" s="1"/>
      <c r="E14" s="1"/>
      <c r="F14" s="1"/>
    </row>
    <row r="15" spans="1:13" x14ac:dyDescent="0.25">
      <c r="A15" s="1"/>
      <c r="B15" s="3"/>
      <c r="C15" s="1"/>
      <c r="D15" s="1"/>
      <c r="E15" s="1"/>
      <c r="F15" s="1"/>
    </row>
    <row r="16" spans="1:13" x14ac:dyDescent="0.25">
      <c r="A16" s="5" t="s">
        <v>14</v>
      </c>
      <c r="B16" s="3"/>
      <c r="C16" s="1"/>
      <c r="D16" s="1"/>
      <c r="E16" s="1"/>
      <c r="F16" s="1"/>
    </row>
    <row r="17" spans="1:6" ht="30" x14ac:dyDescent="0.25">
      <c r="A17" s="12" t="s">
        <v>15</v>
      </c>
      <c r="B17" s="13">
        <v>3.86</v>
      </c>
      <c r="C17" s="12" t="s">
        <v>16</v>
      </c>
      <c r="D17" s="1"/>
      <c r="E17" s="1"/>
      <c r="F17" s="1"/>
    </row>
    <row r="18" spans="1:6" ht="30" x14ac:dyDescent="0.25">
      <c r="A18" s="12" t="s">
        <v>25</v>
      </c>
      <c r="B18" s="17">
        <f>IF(C18="Cereals",31.2,0)+IF(C18="Dairy",36.2,0)+IF(C18="General Cropping",25.4,0)+IF(C18="Horticulture",29.2,0)+IF(C18="Pig",70.4,0)+IF(C18="Lowland Grazing",13,0)+IF(C18="Mixed",28.3,0)+IF(C18="Poultry",70.7,0)</f>
        <v>31.2</v>
      </c>
      <c r="C18" s="18" t="s">
        <v>17</v>
      </c>
      <c r="D18" s="1"/>
      <c r="E18" s="1"/>
      <c r="F18" s="1"/>
    </row>
    <row r="19" spans="1:6" ht="30" x14ac:dyDescent="0.25">
      <c r="A19" s="12" t="s">
        <v>26</v>
      </c>
      <c r="B19" s="14">
        <f>B17*B18</f>
        <v>120.43199999999999</v>
      </c>
      <c r="C19" s="12" t="s">
        <v>27</v>
      </c>
      <c r="D19" s="1"/>
      <c r="E19" s="1"/>
      <c r="F19" s="1"/>
    </row>
    <row r="20" spans="1:6" x14ac:dyDescent="0.25">
      <c r="A20" s="12"/>
      <c r="B20" s="14"/>
      <c r="C20" s="12"/>
      <c r="D20" s="1"/>
      <c r="E20" s="1"/>
      <c r="F20" s="1"/>
    </row>
    <row r="21" spans="1:6" ht="30" x14ac:dyDescent="0.25">
      <c r="A21" s="15" t="s">
        <v>28</v>
      </c>
      <c r="B21" s="16">
        <f>B19</f>
        <v>120.43199999999999</v>
      </c>
      <c r="C21" s="12" t="str">
        <f>C19</f>
        <v>Kg/TN/yr</v>
      </c>
      <c r="D21" s="1"/>
      <c r="E21" s="1"/>
      <c r="F21" s="1"/>
    </row>
    <row r="22" spans="1:6" x14ac:dyDescent="0.25">
      <c r="A22" s="1"/>
      <c r="B22" s="3"/>
      <c r="C22" s="1"/>
      <c r="D22" s="1"/>
      <c r="E22" s="1"/>
      <c r="F22" s="1"/>
    </row>
    <row r="23" spans="1:6" x14ac:dyDescent="0.25">
      <c r="A23" s="1"/>
      <c r="B23" s="3"/>
      <c r="C23" s="1"/>
      <c r="D23" s="1"/>
      <c r="E23" s="1"/>
      <c r="F23" s="1"/>
    </row>
    <row r="24" spans="1:6" x14ac:dyDescent="0.25">
      <c r="A24" s="5" t="s">
        <v>29</v>
      </c>
      <c r="B24" s="3"/>
      <c r="C24" s="1"/>
      <c r="D24" s="1"/>
      <c r="E24" s="1"/>
      <c r="F24" s="1"/>
    </row>
    <row r="25" spans="1:6" x14ac:dyDescent="0.25">
      <c r="A25" s="12" t="s">
        <v>30</v>
      </c>
      <c r="B25" s="13">
        <v>1.69</v>
      </c>
      <c r="C25" s="12" t="s">
        <v>16</v>
      </c>
      <c r="D25" s="1"/>
      <c r="E25" s="1"/>
      <c r="F25" s="1"/>
    </row>
    <row r="26" spans="1:6" ht="30" x14ac:dyDescent="0.25">
      <c r="A26" s="12" t="s">
        <v>31</v>
      </c>
      <c r="B26" s="14">
        <f>B25*14.3</f>
        <v>24.167000000000002</v>
      </c>
      <c r="C26" s="12" t="s">
        <v>32</v>
      </c>
      <c r="D26" s="1"/>
      <c r="E26" s="1"/>
      <c r="F26" s="1"/>
    </row>
    <row r="27" spans="1:6" x14ac:dyDescent="0.25">
      <c r="A27" s="12" t="s">
        <v>33</v>
      </c>
      <c r="B27" s="13">
        <v>1.73</v>
      </c>
      <c r="C27" s="12" t="s">
        <v>16</v>
      </c>
      <c r="D27" s="1"/>
      <c r="E27" s="1"/>
      <c r="F27" s="1"/>
    </row>
    <row r="28" spans="1:6" ht="30" x14ac:dyDescent="0.25">
      <c r="A28" s="12" t="s">
        <v>34</v>
      </c>
      <c r="B28" s="14">
        <f>B27*5</f>
        <v>8.65</v>
      </c>
      <c r="C28" s="12" t="s">
        <v>50</v>
      </c>
      <c r="D28" s="1"/>
      <c r="E28" s="1"/>
      <c r="F28" s="1"/>
    </row>
    <row r="29" spans="1:6" ht="30" x14ac:dyDescent="0.25">
      <c r="A29" s="12" t="s">
        <v>35</v>
      </c>
      <c r="B29" s="14">
        <f>B26+B28</f>
        <v>32.817</v>
      </c>
      <c r="C29" s="12" t="s">
        <v>36</v>
      </c>
      <c r="D29" s="1"/>
      <c r="E29" s="1"/>
      <c r="F29" s="1"/>
    </row>
    <row r="30" spans="1:6" x14ac:dyDescent="0.25">
      <c r="A30" s="12"/>
      <c r="B30" s="14"/>
      <c r="C30" s="12"/>
      <c r="D30" s="1"/>
      <c r="E30" s="1"/>
      <c r="F30" s="1"/>
    </row>
    <row r="31" spans="1:6" ht="30" x14ac:dyDescent="0.25">
      <c r="A31" s="15" t="s">
        <v>37</v>
      </c>
      <c r="B31" s="16">
        <f>B29</f>
        <v>32.817</v>
      </c>
      <c r="C31" s="12" t="s">
        <v>27</v>
      </c>
      <c r="D31" s="1"/>
      <c r="E31" s="1"/>
      <c r="F31" s="1"/>
    </row>
    <row r="32" spans="1:6" x14ac:dyDescent="0.25">
      <c r="A32" s="1"/>
      <c r="B32" s="3"/>
      <c r="C32" s="1"/>
      <c r="D32" s="1"/>
      <c r="E32" s="1"/>
      <c r="F32" s="1"/>
    </row>
    <row r="33" spans="1:6" x14ac:dyDescent="0.25">
      <c r="A33" s="5" t="s">
        <v>38</v>
      </c>
      <c r="B33" s="3"/>
      <c r="C33" s="1"/>
      <c r="D33" s="1"/>
      <c r="E33" s="1"/>
      <c r="F33" s="1"/>
    </row>
    <row r="34" spans="1:6" ht="45" x14ac:dyDescent="0.25">
      <c r="A34" s="12" t="s">
        <v>39</v>
      </c>
      <c r="B34" s="14">
        <f>B13</f>
        <v>42.061140000000002</v>
      </c>
      <c r="C34" s="12" t="s">
        <v>27</v>
      </c>
      <c r="D34" s="1"/>
      <c r="E34" s="1"/>
      <c r="F34" s="1"/>
    </row>
    <row r="35" spans="1:6" ht="30" x14ac:dyDescent="0.25">
      <c r="A35" s="12" t="s">
        <v>40</v>
      </c>
      <c r="B35" s="14">
        <f>B21-B31</f>
        <v>87.614999999999981</v>
      </c>
      <c r="C35" s="12" t="s">
        <v>41</v>
      </c>
      <c r="D35" s="1"/>
      <c r="E35" s="1"/>
      <c r="F35" s="1"/>
    </row>
    <row r="36" spans="1:6" ht="30" x14ac:dyDescent="0.25">
      <c r="A36" s="12" t="s">
        <v>42</v>
      </c>
      <c r="B36" s="14">
        <f>B34-B35</f>
        <v>-45.553859999999979</v>
      </c>
      <c r="C36" s="12" t="s">
        <v>27</v>
      </c>
      <c r="D36" s="1"/>
      <c r="E36" s="1"/>
      <c r="F36" s="1"/>
    </row>
    <row r="37" spans="1:6" x14ac:dyDescent="0.25">
      <c r="A37" s="6"/>
      <c r="B37" s="8"/>
      <c r="C37" s="6"/>
    </row>
    <row r="38" spans="1:6" ht="30" x14ac:dyDescent="0.25">
      <c r="A38" s="15" t="s">
        <v>51</v>
      </c>
      <c r="B38" s="23">
        <f>B36</f>
        <v>-45.553859999999979</v>
      </c>
      <c r="C38" s="12" t="s">
        <v>27</v>
      </c>
    </row>
    <row r="39" spans="1:6" x14ac:dyDescent="0.25">
      <c r="A39" s="15" t="s">
        <v>53</v>
      </c>
      <c r="B39" s="19">
        <f>B38/5</f>
        <v>-9.1107719999999954</v>
      </c>
      <c r="C39" s="12" t="s">
        <v>54</v>
      </c>
    </row>
    <row r="40" spans="1:6" x14ac:dyDescent="0.25">
      <c r="A40" s="15" t="s">
        <v>52</v>
      </c>
      <c r="B40" s="19">
        <f>B38+B39</f>
        <v>-54.664631999999976</v>
      </c>
      <c r="C40" s="12" t="s">
        <v>55</v>
      </c>
    </row>
    <row r="41" spans="1:6" x14ac:dyDescent="0.25">
      <c r="A41" s="20" t="s">
        <v>43</v>
      </c>
    </row>
    <row r="42" spans="1:6" x14ac:dyDescent="0.25">
      <c r="A42" t="s">
        <v>44</v>
      </c>
    </row>
  </sheetData>
  <conditionalFormatting sqref="B38:B40">
    <cfRule type="cellIs" dxfId="0" priority="1" operator="greaterThan">
      <formula>0</formula>
    </cfRule>
  </conditionalFormatting>
  <dataValidations count="1">
    <dataValidation type="list" allowBlank="1" showInputMessage="1" showErrorMessage="1" sqref="C18" xr:uid="{00000000-0002-0000-0000-000000000000}">
      <formula1>$M$2:$M$9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Quarrell</dc:creator>
  <cp:lastModifiedBy>GB</cp:lastModifiedBy>
  <dcterms:created xsi:type="dcterms:W3CDTF">2019-06-03T08:36:29Z</dcterms:created>
  <dcterms:modified xsi:type="dcterms:W3CDTF">2019-06-28T14:30:06Z</dcterms:modified>
</cp:coreProperties>
</file>