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6"/>
  <workbookPr updateLinks="never" defaultThemeVersion="166925"/>
  <mc:AlternateContent xmlns:mc="http://schemas.openxmlformats.org/markup-compatibility/2006">
    <mc:Choice Requires="x15">
      <x15ac:absPath xmlns:x15ac="http://schemas.microsoft.com/office/spreadsheetml/2010/11/ac" url="S:\2023\23073 - Mengham Road\Admin\2 LA &amp; Stats\2-01 Planning\PD APP\"/>
    </mc:Choice>
  </mc:AlternateContent>
  <xr:revisionPtr revIDLastSave="0" documentId="13_ncr:1_{1FB32773-5761-4CE2-A401-5BB1D481B17A}" xr6:coauthVersionLast="36" xr6:coauthVersionMax="36"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0" yWindow="0" windowWidth="23040" windowHeight="906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Final_nutrient_budgets!$A$1:$B$14</definedName>
    <definedName name="_xlnm.Print_Area" localSheetId="0">Instructions!$A$1:$A$57</definedName>
    <definedName name="_xlnm.Print_Area" localSheetId="2">Nutrients_from_current_land_use!$A$3:$D$28</definedName>
    <definedName name="_xlnm.Print_Area" localSheetId="3">Nutrients_from_future_land_use!$A$3:$C$22</definedName>
    <definedName name="_xlnm.Print_Area" localSheetId="1">Nutrients_from_wastewater!$A$3:$C$23</definedName>
    <definedName name="_xlnm.Print_Area" localSheetId="4">SuDS!$A$3:$H$30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H608" i="3" s="1"/>
  <c r="C84" i="3"/>
  <c r="C83" i="3"/>
  <c r="C5" i="9" l="1"/>
  <c r="C11" i="8"/>
  <c r="D30" i="22"/>
  <c r="B5" i="10" l="1"/>
  <c r="G30" i="22"/>
  <c r="C28" i="8" l="1"/>
  <c r="C22" i="9"/>
  <c r="B6" i="10" l="1"/>
  <c r="B12" i="10" s="1"/>
  <c r="B22" i="9"/>
  <c r="B28" i="8"/>
  <c r="B7" i="10" l="1"/>
  <c r="B8" i="10" s="1"/>
  <c r="B10" i="10"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<sst xmlns="http://schemas.openxmlformats.org/spreadsheetml/2006/main" count="3026" uniqueCount="843">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</sst>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view="pageBreakPreview" topLeftCell="A31" zoomScale="60" zoomScaleNormal="100" workbookViewId="0">
      <selection sqref="A1:A57"/>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tabSelected="1" view="pageBreakPreview" topLeftCell="A13" zoomScale="70" zoomScaleNormal="55" zoomScaleSheetLayoutView="70" workbookViewId="0">
      <selection activeCell="O43" sqref="O43"/>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45809</v>
      </c>
      <c r="C5" s="18"/>
    </row>
    <row r="6" spans="1:3" ht="20.25" customHeight="1" x14ac:dyDescent="0.3">
      <c r="A6" s="17" t="s">
        <v>69</v>
      </c>
      <c r="B6" s="25">
        <v>1.4</v>
      </c>
      <c r="C6" s="18"/>
    </row>
    <row r="7" spans="1:3" ht="20.25" customHeight="1" x14ac:dyDescent="0.3">
      <c r="A7" s="17" t="s">
        <v>70</v>
      </c>
      <c r="B7" s="26">
        <v>120</v>
      </c>
      <c r="C7" s="18"/>
    </row>
    <row r="8" spans="1:3" ht="20.25" customHeight="1" x14ac:dyDescent="0.3">
      <c r="A8" s="17" t="s">
        <v>71</v>
      </c>
      <c r="B8" s="26">
        <v>3</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4.1999999999999993</v>
      </c>
    </row>
    <row r="18" spans="1:2" ht="20.25" customHeight="1" x14ac:dyDescent="0.3">
      <c r="A18" s="17" t="s">
        <v>79</v>
      </c>
      <c r="B18" s="31">
        <f>IFERROR(B17*B7,0)</f>
        <v>503.99999999999989</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1.28</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scale="75" fitToHeight="0"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abSelected="1" view="pageBreakPreview" zoomScale="70" zoomScaleNormal="100" zoomScaleSheetLayoutView="70" workbookViewId="0">
      <selection activeCell="O43" sqref="O43"/>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832</v>
      </c>
    </row>
    <row r="7" spans="1:6" ht="23.25" customHeight="1" x14ac:dyDescent="0.3">
      <c r="A7" s="17" t="s">
        <v>85</v>
      </c>
      <c r="B7" s="44" t="s">
        <v>798</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776</v>
      </c>
      <c r="B11" s="25">
        <v>1.3979999999999999E-2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9.5367358767302721E-2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1.3979999999999999E-2</v>
      </c>
      <c r="C28" s="39">
        <f>SUM(C11:C27)</f>
        <v>9.5367358767302721E-2</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scale="57" fitToHeight="0"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abSelected="1" view="pageBreakPreview" topLeftCell="B2" zoomScale="70" zoomScaleNormal="100" zoomScaleSheetLayoutView="70" workbookViewId="0">
      <selection activeCell="O43" sqref="O43"/>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1.3979999999999999E-2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0.1788137976886926</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1.3979999999999999E-2</v>
      </c>
      <c r="C22" s="54">
        <f>SUM(C5:C21)</f>
        <v>0.1788137976886926</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scale="91" fitToHeight="0"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tabSelected="1" view="pageBreakPreview" topLeftCell="B5" zoomScale="70" zoomScaleNormal="40" zoomScaleSheetLayoutView="70" workbookViewId="0">
      <selection activeCell="O43" sqref="O43"/>
    </sheetView>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scale="37" fitToHeight="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view="pageBreakPreview" zoomScale="70" zoomScaleNormal="100" zoomScaleSheetLayoutView="70" workbookViewId="0">
      <selection activeCell="O43" sqref="O43"/>
    </sheetView>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1.28</v>
      </c>
    </row>
    <row r="6" spans="1:4" ht="23.25" customHeight="1" x14ac:dyDescent="0.3">
      <c r="A6" s="17" t="s">
        <v>111</v>
      </c>
      <c r="B6" s="72">
        <f>IFERROR(Nutrients_from_future_land_use!C22-SuDS!G30-Nutrients_from_current_land_use!C28,0)</f>
        <v>8.3446438921389879E-2</v>
      </c>
    </row>
    <row r="7" spans="1:4" ht="23.25" customHeight="1" x14ac:dyDescent="0.3">
      <c r="A7" s="17" t="s">
        <v>112</v>
      </c>
      <c r="B7" s="72">
        <f>IFERROR(B5+B6,0)</f>
        <v>1.3634464389213898</v>
      </c>
    </row>
    <row r="8" spans="1:4" ht="23.25" customHeight="1" x14ac:dyDescent="0.3">
      <c r="A8" s="17" t="s">
        <v>113</v>
      </c>
      <c r="B8" s="72">
        <f>IFERROR(IF(B7&lt;0,B7,B7*1.2),0)</f>
        <v>1.6361357267056678</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1.64</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12.790686529949399</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6.82169948263968</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7.5397731123912237</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e" cm="1">
        <f t="array" aca="1" ref="A710" ca="1">_xlfn._xlws.SORT(_xlfn.UNIQUE(_xlfn._xlws.FILTER(Nutrients_from_future_land_use!$A$5:$A$21,Nutrients_from_future_land_use!$A$5:$A$21&lt;&gt;"")))</f>
        <v>#NAME?</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3.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openxmlformats.org/package/2006/metadata/core-properties"/>
    <ds:schemaRef ds:uri="662745e8-e224-48e8-a2e3-254862b8c2f5"/>
    <ds:schemaRef ds:uri="http://www.w3.org/XML/1998/namespace"/>
    <ds:schemaRef ds:uri="http://schemas.microsoft.com/office/infopath/2007/PartnerControls"/>
    <ds:schemaRef ds:uri="eadf615d-60bf-4100-8f9d-b3b6b1afcaac"/>
    <ds:schemaRef ds:uri="http://schemas.microsoft.com/office/2006/documentManagement/types"/>
    <ds:schemaRef ds:uri="http://purl.org/dc/dcmitype/"/>
    <ds:schemaRef ds:uri="1b0cf190-34a4-46df-8e99-7b7b75534f8a"/>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Instructions</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Instructions!Print_Area</vt:lpstr>
      <vt:lpstr>Nutrients_from_current_land_use!Print_Area</vt:lpstr>
      <vt:lpstr>Nutrients_from_future_land_use!Print_Area</vt:lpstr>
      <vt:lpstr>Nutrients_from_wastewater!Print_Area</vt:lpstr>
      <vt:lpstr>SuDS!Print_Area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Lewis Roughley</cp:lastModifiedBy>
  <cp:revision/>
  <cp:lastPrinted>2024-10-01T11:21:30Z</cp:lastPrinted>
  <dcterms:created xsi:type="dcterms:W3CDTF">2021-10-14T13:24:34Z</dcterms:created>
  <dcterms:modified xsi:type="dcterms:W3CDTF">2024-10-01T11:23:50Z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