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updateLinks="never" defaultThemeVersion="166925"/>
  <mc:AlternateContent xmlns:mc="http://schemas.openxmlformats.org/markup-compatibility/2006">
    <mc:Choice Requires="x15">
      <x15ac:absPath xmlns:x15ac="http://schemas.microsoft.com/office/spreadsheetml/2010/11/ac" url="https://d.docs.live.net/4c5901cd0590aacb/Documents/Eco Work/GS242 - Oklahoma^J Westbourne/Nitrates/"/>
    </mc:Choice>
  </mc:AlternateContent>
  <xr:revisionPtr revIDLastSave="10" documentId="8_{37D443EA-E81F-4779-B279-F51776420CF7}" xr6:coauthVersionLast="47" xr6:coauthVersionMax="47" xr10:uidLastSave="{63B1740A-EBC7-4452-9C16-ECA62F722330}"/>
  <workbookProtection workbookAlgorithmName="SHA-512" workbookHashValue="Ss1sOwOIrQMho/unXqpoABDOGz2yxHnY7QD+VC57ObMeBzC+nSWY8smQKelnRTOzP3k6zP3GAfQMwAAimin5sA==" workbookSaltValue="wMRKrwPSkiOeux8Sn7ML3g==" workbookSpinCount="100000" lockStructure="1"/>
  <bookViews>
    <workbookView xWindow="-25308" yWindow="-984" windowWidth="25416" windowHeight="15252"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<sst xmlns="http://schemas.openxmlformats.org/spreadsheetml/2006/main" count="3022" uniqueCount="843">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</sst>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A16" sqref="A16"/>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46023</v>
      </c>
      <c r="C5" s="18"/>
    </row>
    <row r="6" spans="1:3" ht="20.25" customHeight="1" x14ac:dyDescent="0.3">
      <c r="A6" s="17" t="s">
        <v>69</v>
      </c>
      <c r="B6" s="25">
        <v>2.98</v>
      </c>
      <c r="C6" s="18"/>
    </row>
    <row r="7" spans="1:3" ht="20.25" customHeight="1" x14ac:dyDescent="0.3">
      <c r="A7" s="17" t="s">
        <v>70</v>
      </c>
      <c r="B7" s="26">
        <v>120</v>
      </c>
      <c r="C7" s="18"/>
    </row>
    <row r="8" spans="1:3" ht="20.25" customHeight="1" x14ac:dyDescent="0.3">
      <c r="A8" s="17" t="s">
        <v>71</v>
      </c>
      <c r="B8" s="26">
        <v>4</v>
      </c>
      <c r="C8" s="18"/>
    </row>
    <row r="9" spans="1:3" ht="20.25" customHeight="1" x14ac:dyDescent="0.3">
      <c r="A9" s="17" t="s">
        <v>72</v>
      </c>
      <c r="B9" s="26" t="s">
        <v>834</v>
      </c>
      <c r="C9" s="18"/>
    </row>
    <row r="10" spans="1:3" ht="39.75" customHeight="1" x14ac:dyDescent="0.3">
      <c r="A10" s="17" t="s">
        <v>73</v>
      </c>
      <c r="B10" s="26" t="s">
        <v>194</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8</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11.92</v>
      </c>
    </row>
    <row r="18" spans="1:2" ht="20.25" customHeight="1" x14ac:dyDescent="0.3">
      <c r="A18" s="17" t="s">
        <v>79</v>
      </c>
      <c r="B18" s="31">
        <f>IFERROR(B17*B7,0)</f>
        <v>1430.4</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3.76</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A11" sqref="A11"/>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c r="F5" s="37"/>
    </row>
    <row r="6" spans="1:6" ht="23.25" customHeight="1" x14ac:dyDescent="0.3">
      <c r="A6" s="17" t="s">
        <v>84</v>
      </c>
      <c r="B6" s="43"/>
    </row>
    <row r="7" spans="1:6" ht="23.25" customHeight="1" x14ac:dyDescent="0.3">
      <c r="A7" s="17" t="s">
        <v>85</v>
      </c>
      <c r="B7" s="44"/>
    </row>
    <row r="8" spans="1:6" ht="23.25" customHeight="1" x14ac:dyDescent="0.3">
      <c r="A8" s="20" t="s">
        <v>86</v>
      </c>
      <c r="B8" s="45"/>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775</v>
      </c>
      <c r="B11" s="25">
        <v>0.22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0.22</v>
      </c>
      <c r="C28" s="39">
        <f>SUM(C11:C27)</f>
        <v>0</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0.22</v>
      </c>
      <c r="C5" s="48" t="e">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#N/A</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0.22</v>
      </c>
      <c r="C22" s="54" t="e">
        <f>SUM(C5:C21)</f>
        <v>#N/A</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3.76</v>
      </c>
    </row>
    <row r="6" spans="1:4" ht="23.25" customHeight="1" x14ac:dyDescent="0.3">
      <c r="A6" s="17" t="s">
        <v>111</v>
      </c>
      <c r="B6" s="72">
        <f>IFERROR(Nutrients_from_future_land_use!C22-SuDS!G30-Nutrients_from_current_land_use!C28,0)</f>
        <v>0</v>
      </c>
    </row>
    <row r="7" spans="1:4" ht="23.25" customHeight="1" x14ac:dyDescent="0.3">
      <c r="A7" s="17" t="s">
        <v>112</v>
      </c>
      <c r="B7" s="72">
        <f>IFERROR(B5+B6,0)</f>
        <v>3.76</v>
      </c>
    </row>
    <row r="8" spans="1:4" ht="23.25" customHeight="1" x14ac:dyDescent="0.3">
      <c r="A8" s="17" t="s">
        <v>113</v>
      </c>
      <c r="B8" s="72">
        <f>IFERROR(IF(B7&lt;0,B7,B7*1.2),0)</f>
        <v>4.5119999999999996</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4.51</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t="e">
        <f>VLOOKUP(Nutrients_from_current_land_use!B7,Value_look_up_tables!A618:I640,9,FALSE)</f>
        <v>#N/A</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t="e">
        <f>VLOOKUP(Nutrients_from_current_land_use!B7,Value_look_up_tables!A618:K640,10,FALSE)</f>
        <v>#N/A</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t="e">
        <f>VLOOKUP(Nutrients_from_current_land_use!B7,Value_look_up_tables!A618:N640,11,FALSE)</f>
        <v>#N/A</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3.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George Sayer</cp:lastModifiedBy>
  <cp:revision/>
  <dcterms:created xsi:type="dcterms:W3CDTF">2021-10-14T13:24:34Z</dcterms:created>
  <dcterms:modified xsi:type="dcterms:W3CDTF">2024-11-19T17:48:09Z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