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updateLinks="never" defaultThemeVersion="166925"/>
  <mc:AlternateContent xmlns:mc="http://schemas.openxmlformats.org/markup-compatibility/2006">
    <mc:Choice Requires="x15">
      <x15ac:absPath xmlns:x15ac="http://schemas.microsoft.com/office/spreadsheetml/2010/11/ac" url="/Users/alisonbeard/Desktop/"/>
    </mc:Choice>
  </mc:AlternateContent>
  <xr:revisionPtr revIDLastSave="0" documentId="8_{E59DABE9-430A-7749-9040-CAA6D6B37CF3}"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0" yWindow="500" windowWidth="28800" windowHeight="1618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<sst xmlns="http://schemas.openxmlformats.org/spreadsheetml/2006/main" count="3028" uniqueCount="845">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</sst>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520-%2520Ricardo%2520Plc/NE%2520NN/Copy%2520of%2520Herefordshire%2520Council%2520Phosphate%2520Budget%25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61" zoomScaleNormal="100" workbookViewId="0"/>
  </sheetViews>
  <sheetFormatPr baseColWidth="10" defaultColWidth="8.83203125" defaultRowHeight="16" x14ac:dyDescent="0.2"/>
  <cols>
    <col min="1" max="1" width="138.33203125" style="3" customWidth="1"/>
    <col min="2" max="2" width="44.83203125" style="3" customWidth="1"/>
    <col min="3" max="207" width="8.5" style="3" customWidth="1"/>
    <col min="208" max="16384" width="8.83203125" style="3"/>
  </cols>
  <sheetData>
    <row r="1" spans="1:2" ht="51.75" customHeight="1" x14ac:dyDescent="0.2">
      <c r="A1" s="11" t="s">
        <v>0</v>
      </c>
    </row>
    <row r="2" spans="1:2" ht="26.25" customHeight="1" x14ac:dyDescent="0.2">
      <c r="A2" s="2" t="s">
        <v>1</v>
      </c>
    </row>
    <row r="3" spans="1:2" ht="30.75" customHeight="1" x14ac:dyDescent="0.2">
      <c r="A3" s="2" t="s">
        <v>2</v>
      </c>
    </row>
    <row r="4" spans="1:2" ht="26.25" customHeight="1" x14ac:dyDescent="0.2">
      <c r="A4" s="2" t="s">
        <v>3</v>
      </c>
    </row>
    <row r="5" spans="1:2" ht="26.25" customHeight="1" x14ac:dyDescent="0.2">
      <c r="A5" s="3" t="s">
        <v>4</v>
      </c>
    </row>
    <row r="6" spans="1:2" ht="53.25" customHeight="1" x14ac:dyDescent="0.2">
      <c r="A6" s="3" t="s">
        <v>5</v>
      </c>
    </row>
    <row r="7" spans="1:2" ht="36" customHeight="1" x14ac:dyDescent="0.2">
      <c r="A7" s="3" t="s">
        <v>6</v>
      </c>
    </row>
    <row r="8" spans="1:2" ht="37.5" customHeight="1" x14ac:dyDescent="0.2">
      <c r="A8" s="10" t="s">
        <v>7</v>
      </c>
    </row>
    <row r="9" spans="1:2" ht="17" x14ac:dyDescent="0.2">
      <c r="A9" s="12" t="s">
        <v>8</v>
      </c>
      <c r="B9" s="12" t="s">
        <v>9</v>
      </c>
    </row>
    <row r="10" spans="1:2" ht="17.25" customHeight="1" x14ac:dyDescent="0.2">
      <c r="A10" s="61" t="s">
        <v>10</v>
      </c>
      <c r="B10" s="62" t="s">
        <v>11</v>
      </c>
    </row>
    <row r="11" spans="1:2" ht="17.25" customHeight="1" x14ac:dyDescent="0.2">
      <c r="A11" s="61" t="s">
        <v>12</v>
      </c>
      <c r="B11" s="62" t="s">
        <v>13</v>
      </c>
    </row>
    <row r="12" spans="1:2" ht="17.25" customHeight="1" x14ac:dyDescent="0.2">
      <c r="A12" s="61" t="s">
        <v>14</v>
      </c>
      <c r="B12" s="62" t="s">
        <v>15</v>
      </c>
    </row>
    <row r="13" spans="1:2" ht="17.25" customHeight="1" x14ac:dyDescent="0.2">
      <c r="A13" s="61" t="s">
        <v>16</v>
      </c>
      <c r="B13" s="62" t="s">
        <v>17</v>
      </c>
    </row>
    <row r="14" spans="1:2" ht="17.25" customHeight="1" x14ac:dyDescent="0.2">
      <c r="A14" s="61" t="s">
        <v>18</v>
      </c>
      <c r="B14" s="62" t="s">
        <v>19</v>
      </c>
    </row>
    <row r="15" spans="1:2" ht="37.5" customHeight="1" x14ac:dyDescent="0.2">
      <c r="A15" s="10" t="s">
        <v>20</v>
      </c>
      <c r="B15" s="63"/>
    </row>
    <row r="16" spans="1:2" ht="20.25" customHeight="1" x14ac:dyDescent="0.2">
      <c r="A16" s="2" t="s">
        <v>21</v>
      </c>
    </row>
    <row r="17" spans="1:1" ht="36.75" customHeight="1" x14ac:dyDescent="0.2">
      <c r="A17" s="2" t="s">
        <v>22</v>
      </c>
    </row>
    <row r="18" spans="1:1" ht="36.75" customHeight="1" x14ac:dyDescent="0.2">
      <c r="A18" s="2" t="s">
        <v>23</v>
      </c>
    </row>
    <row r="19" spans="1:1" ht="66.75" customHeight="1" x14ac:dyDescent="0.2">
      <c r="A19" s="2" t="s">
        <v>24</v>
      </c>
    </row>
    <row r="20" spans="1:1" ht="33" customHeight="1" x14ac:dyDescent="0.2">
      <c r="A20" s="2" t="s">
        <v>25</v>
      </c>
    </row>
    <row r="21" spans="1:1" ht="23.25" customHeight="1" x14ac:dyDescent="0.2">
      <c r="A21" s="3" t="s">
        <v>26</v>
      </c>
    </row>
    <row r="22" spans="1:1" ht="17" x14ac:dyDescent="0.2">
      <c r="A22" s="2" t="s">
        <v>27</v>
      </c>
    </row>
    <row r="23" spans="1:1" ht="19.5" customHeight="1" x14ac:dyDescent="0.2">
      <c r="A23" s="2" t="s">
        <v>28</v>
      </c>
    </row>
    <row r="24" spans="1:1" ht="39.75" customHeight="1" x14ac:dyDescent="0.2">
      <c r="A24" s="2" t="s">
        <v>29</v>
      </c>
    </row>
    <row r="25" spans="1:1" ht="51" customHeight="1" x14ac:dyDescent="0.2">
      <c r="A25" s="2" t="s">
        <v>30</v>
      </c>
    </row>
    <row r="26" spans="1:1" ht="34.5" customHeight="1" x14ac:dyDescent="0.2">
      <c r="A26" s="2" t="s">
        <v>31</v>
      </c>
    </row>
    <row r="27" spans="1:1" ht="38.25" customHeight="1" x14ac:dyDescent="0.2">
      <c r="A27" s="10" t="s">
        <v>32</v>
      </c>
    </row>
    <row r="28" spans="1:1" ht="20.25" customHeight="1" x14ac:dyDescent="0.2">
      <c r="A28" s="3" t="s">
        <v>33</v>
      </c>
    </row>
    <row r="29" spans="1:1" ht="50.25" customHeight="1" x14ac:dyDescent="0.2">
      <c r="A29" s="3" t="s">
        <v>34</v>
      </c>
    </row>
    <row r="30" spans="1:1" ht="51.75" customHeight="1" x14ac:dyDescent="0.2">
      <c r="A30" s="3" t="s">
        <v>35</v>
      </c>
    </row>
    <row r="31" spans="1:1" ht="84.75" customHeight="1" x14ac:dyDescent="0.2">
      <c r="A31" s="3" t="s">
        <v>36</v>
      </c>
    </row>
    <row r="32" spans="1:1" ht="79.5" customHeight="1" x14ac:dyDescent="0.2">
      <c r="A32" s="3" t="s">
        <v>37</v>
      </c>
    </row>
    <row r="33" spans="1:2" ht="41.25" customHeight="1" x14ac:dyDescent="0.2">
      <c r="A33" s="3" t="s">
        <v>38</v>
      </c>
    </row>
    <row r="34" spans="1:2" ht="70.5" customHeight="1" x14ac:dyDescent="0.2">
      <c r="A34" s="3" t="s">
        <v>39</v>
      </c>
    </row>
    <row r="35" spans="1:2" ht="36" customHeight="1" x14ac:dyDescent="0.2">
      <c r="A35" s="10" t="s">
        <v>40</v>
      </c>
    </row>
    <row r="36" spans="1:2" ht="79.5" customHeight="1" x14ac:dyDescent="0.2">
      <c r="A36" s="3" t="s">
        <v>41</v>
      </c>
    </row>
    <row r="37" spans="1:2" ht="67.5" customHeight="1" x14ac:dyDescent="0.2">
      <c r="A37" s="3" t="s">
        <v>42</v>
      </c>
    </row>
    <row r="38" spans="1:2" ht="18" customHeight="1" x14ac:dyDescent="0.2">
      <c r="A38" s="3" t="s">
        <v>43</v>
      </c>
    </row>
    <row r="39" spans="1:2" ht="37.5" customHeight="1" x14ac:dyDescent="0.2">
      <c r="A39" s="10" t="s">
        <v>44</v>
      </c>
    </row>
    <row r="40" spans="1:2" ht="17" x14ac:dyDescent="0.2">
      <c r="A40" s="60" t="s">
        <v>45</v>
      </c>
      <c r="B40" s="84" t="s">
        <v>46</v>
      </c>
    </row>
    <row r="41" spans="1:2" ht="31.5" customHeight="1" x14ac:dyDescent="0.2">
      <c r="A41" s="30" t="s">
        <v>47</v>
      </c>
      <c r="B41" s="85" t="s">
        <v>48</v>
      </c>
    </row>
    <row r="42" spans="1:2" ht="19.5" customHeight="1" x14ac:dyDescent="0.2">
      <c r="A42" s="30" t="s">
        <v>49</v>
      </c>
      <c r="B42" s="86" t="s">
        <v>50</v>
      </c>
    </row>
    <row r="43" spans="1:2" ht="35.25" customHeight="1" x14ac:dyDescent="0.2">
      <c r="A43" s="30" t="s">
        <v>51</v>
      </c>
      <c r="B43" s="85" t="s">
        <v>52</v>
      </c>
    </row>
    <row r="44" spans="1:2" ht="32.25" customHeight="1" x14ac:dyDescent="0.2">
      <c r="A44" s="51" t="s">
        <v>53</v>
      </c>
      <c r="B44" s="87" t="s">
        <v>54</v>
      </c>
    </row>
    <row r="45" spans="1:2" ht="38.25" customHeight="1" x14ac:dyDescent="0.2">
      <c r="A45" s="72" t="s">
        <v>55</v>
      </c>
      <c r="B45" s="71"/>
    </row>
    <row r="46" spans="1:2" ht="51.75" customHeight="1" x14ac:dyDescent="0.2">
      <c r="A46" s="3" t="s">
        <v>56</v>
      </c>
    </row>
    <row r="47" spans="1:2" ht="68.25" customHeight="1" x14ac:dyDescent="0.2">
      <c r="A47" s="3" t="s">
        <v>57</v>
      </c>
    </row>
    <row r="48" spans="1:2" ht="21" customHeight="1" x14ac:dyDescent="0.2">
      <c r="A48" s="3" t="s">
        <v>43</v>
      </c>
    </row>
    <row r="49" spans="1:1" ht="38.25" customHeight="1" x14ac:dyDescent="0.2">
      <c r="A49" s="10" t="s">
        <v>58</v>
      </c>
    </row>
    <row r="50" spans="1:1" ht="36.75" customHeight="1" x14ac:dyDescent="0.2">
      <c r="A50" s="2" t="s">
        <v>59</v>
      </c>
    </row>
    <row r="51" spans="1:1" ht="152.25" customHeight="1" x14ac:dyDescent="0.2">
      <c r="A51" s="2" t="s">
        <v>60</v>
      </c>
    </row>
    <row r="52" spans="1:1" ht="36" customHeight="1" x14ac:dyDescent="0.2">
      <c r="A52" s="10" t="s">
        <v>61</v>
      </c>
    </row>
    <row r="53" spans="1:1" ht="35.25" customHeight="1" x14ac:dyDescent="0.2">
      <c r="A53" s="3" t="s">
        <v>62</v>
      </c>
    </row>
    <row r="54" spans="1:1" ht="23.25" customHeight="1" x14ac:dyDescent="0.2">
      <c r="A54" s="3" t="s">
        <v>63</v>
      </c>
    </row>
    <row r="55" spans="1:1" ht="39" customHeight="1" x14ac:dyDescent="0.2">
      <c r="A55" s="3" t="s">
        <v>64</v>
      </c>
    </row>
    <row r="66" spans="1:1" x14ac:dyDescent="0.2">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2" zoomScaleNormal="100" workbookViewId="0">
      <selection activeCell="C8" sqref="C8"/>
    </sheetView>
  </sheetViews>
  <sheetFormatPr baseColWidth="10" defaultColWidth="8.83203125" defaultRowHeight="15" x14ac:dyDescent="0.2"/>
  <cols>
    <col min="1" max="1" width="110.33203125" style="37" customWidth="1"/>
    <col min="2" max="2" width="54.6640625" style="37" customWidth="1"/>
    <col min="3" max="6" width="30.5" style="37" customWidth="1"/>
    <col min="7" max="360" width="8.5" style="37" customWidth="1"/>
    <col min="361" max="16384" width="8.83203125" style="37"/>
  </cols>
  <sheetData>
    <row r="1" spans="1:4" ht="50.25" customHeight="1" x14ac:dyDescent="0.2">
      <c r="A1" s="36" t="s">
        <v>11</v>
      </c>
    </row>
    <row r="2" spans="1:4" ht="409.5" customHeight="1" x14ac:dyDescent="0.2">
      <c r="A2" s="27" t="s">
        <v>65</v>
      </c>
    </row>
    <row r="3" spans="1:4" s="111" customFormat="1" ht="37.5" customHeight="1" x14ac:dyDescent="0.2">
      <c r="A3" s="112" t="s">
        <v>66</v>
      </c>
      <c r="B3" s="18"/>
      <c r="C3" s="2"/>
    </row>
    <row r="4" spans="1:4" ht="17" x14ac:dyDescent="0.2">
      <c r="A4" s="60" t="s">
        <v>67</v>
      </c>
      <c r="B4" s="56" t="s">
        <v>68</v>
      </c>
      <c r="C4" s="56" t="s">
        <v>69</v>
      </c>
    </row>
    <row r="5" spans="1:4" ht="17" x14ac:dyDescent="0.2">
      <c r="A5" s="8" t="s">
        <v>70</v>
      </c>
      <c r="B5" s="38"/>
      <c r="C5" s="80"/>
    </row>
    <row r="6" spans="1:4" ht="17" x14ac:dyDescent="0.2">
      <c r="A6" s="8" t="s">
        <v>71</v>
      </c>
      <c r="B6" s="15">
        <v>1.4</v>
      </c>
      <c r="C6" s="80"/>
    </row>
    <row r="7" spans="1:4" ht="17" x14ac:dyDescent="0.2">
      <c r="A7" s="8" t="s">
        <v>72</v>
      </c>
      <c r="B7" s="39">
        <v>120</v>
      </c>
      <c r="C7" s="80"/>
    </row>
    <row r="8" spans="1:4" ht="124" customHeight="1" x14ac:dyDescent="0.2">
      <c r="A8" s="8" t="s">
        <v>73</v>
      </c>
      <c r="B8" s="39">
        <v>1</v>
      </c>
      <c r="C8" s="80"/>
    </row>
    <row r="9" spans="1:4" ht="17" x14ac:dyDescent="0.2">
      <c r="A9" s="8" t="s">
        <v>74</v>
      </c>
      <c r="B9" s="39" t="s">
        <v>90</v>
      </c>
      <c r="C9" s="80"/>
    </row>
    <row r="10" spans="1:4" ht="30.75" customHeight="1" x14ac:dyDescent="0.2">
      <c r="A10" s="8" t="s">
        <v>75</v>
      </c>
      <c r="B10" s="39" t="s">
        <v>142</v>
      </c>
      <c r="C10" s="80"/>
    </row>
    <row r="11" spans="1:4" ht="17" x14ac:dyDescent="0.2">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 customHeight="1" x14ac:dyDescent="0.2">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 customHeight="1" x14ac:dyDescent="0.2">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
      <c r="A14" s="110" t="s">
        <v>77</v>
      </c>
      <c r="B14" s="42"/>
    </row>
    <row r="15" spans="1:4" ht="17" x14ac:dyDescent="0.2">
      <c r="A15" s="53" t="s">
        <v>78</v>
      </c>
      <c r="B15" s="54" t="s">
        <v>79</v>
      </c>
      <c r="C15" s="74"/>
    </row>
    <row r="16" spans="1:4" ht="16" x14ac:dyDescent="0.2">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7" x14ac:dyDescent="0.2">
      <c r="A17" s="6" t="s">
        <v>80</v>
      </c>
      <c r="B17" s="43">
        <f>IF(ISBLANK(B8),"",B6*B8)</f>
        <v>1.4</v>
      </c>
    </row>
    <row r="18" spans="1:2" ht="17" x14ac:dyDescent="0.2">
      <c r="A18" s="7" t="s">
        <v>81</v>
      </c>
      <c r="B18" s="16">
        <f>IFERROR(B17*B7,"")</f>
        <v>168</v>
      </c>
    </row>
    <row r="19" spans="1:2" ht="17" x14ac:dyDescent="0.2">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0.43</v>
      </c>
    </row>
    <row r="20" spans="1:2" ht="16" x14ac:dyDescent="0.2">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7" x14ac:dyDescent="0.2">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6" x14ac:dyDescent="0.2">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7" x14ac:dyDescent="0.2">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14" sqref="C14"/>
    </sheetView>
  </sheetViews>
  <sheetFormatPr baseColWidth="10" defaultColWidth="9.1640625" defaultRowHeight="16" x14ac:dyDescent="0.2"/>
  <cols>
    <col min="1" max="1" width="87.83203125" style="2" customWidth="1"/>
    <col min="2" max="2" width="40.5" style="2" customWidth="1"/>
    <col min="3" max="3" width="21.33203125" style="2" customWidth="1"/>
    <col min="4" max="4" width="76.6640625" style="2" customWidth="1"/>
    <col min="5" max="386" width="8.5" style="2" customWidth="1"/>
    <col min="387" max="16384" width="9.1640625" style="2"/>
  </cols>
  <sheetData>
    <row r="1" spans="1:6" ht="39.75" customHeight="1" x14ac:dyDescent="0.2">
      <c r="A1" s="13" t="s">
        <v>13</v>
      </c>
      <c r="B1" s="18"/>
      <c r="C1" s="18"/>
      <c r="D1" s="18"/>
    </row>
    <row r="2" spans="1:6" ht="409.5" customHeight="1" x14ac:dyDescent="0.2">
      <c r="A2" s="27" t="s">
        <v>83</v>
      </c>
      <c r="B2" s="18"/>
      <c r="C2" s="18"/>
      <c r="D2" s="18"/>
      <c r="E2" s="18"/>
    </row>
    <row r="3" spans="1:6" ht="48.75" customHeight="1" x14ac:dyDescent="0.2">
      <c r="A3" s="19" t="s">
        <v>84</v>
      </c>
      <c r="B3" s="18"/>
      <c r="C3" s="18"/>
    </row>
    <row r="4" spans="1:6" x14ac:dyDescent="0.2">
      <c r="A4" s="58" t="s">
        <v>67</v>
      </c>
      <c r="B4" s="59" t="s">
        <v>85</v>
      </c>
      <c r="C4" s="18"/>
    </row>
    <row r="5" spans="1:6" ht="23.25" customHeight="1" x14ac:dyDescent="0.2">
      <c r="A5" s="8" t="s">
        <v>86</v>
      </c>
      <c r="B5" s="21" t="s">
        <v>226</v>
      </c>
      <c r="F5" s="92"/>
    </row>
    <row r="6" spans="1:6" ht="23.25" customHeight="1" x14ac:dyDescent="0.2">
      <c r="A6" s="8" t="s">
        <v>87</v>
      </c>
      <c r="B6" s="22" t="s">
        <v>835</v>
      </c>
    </row>
    <row r="7" spans="1:6" ht="23.25" customHeight="1" x14ac:dyDescent="0.2">
      <c r="A7" s="8" t="s">
        <v>88</v>
      </c>
      <c r="B7" s="23" t="s">
        <v>801</v>
      </c>
    </row>
    <row r="8" spans="1:6" ht="23.25" customHeight="1" x14ac:dyDescent="0.2">
      <c r="A8" s="5" t="s">
        <v>89</v>
      </c>
      <c r="B8" s="24" t="s">
        <v>90</v>
      </c>
    </row>
    <row r="9" spans="1:6" ht="70" customHeight="1" x14ac:dyDescent="0.2">
      <c r="A9" s="93" t="s">
        <v>91</v>
      </c>
      <c r="B9" s="79"/>
    </row>
    <row r="10" spans="1:6" ht="54.75" customHeight="1" x14ac:dyDescent="0.2">
      <c r="A10" s="25" t="s">
        <v>92</v>
      </c>
      <c r="B10" s="26" t="s">
        <v>93</v>
      </c>
      <c r="C10" s="26" t="s">
        <v>94</v>
      </c>
      <c r="D10" s="26" t="s">
        <v>95</v>
      </c>
      <c r="F10" s="92"/>
    </row>
    <row r="11" spans="1:6" ht="37.5" customHeight="1" x14ac:dyDescent="0.2">
      <c r="A11" s="4" t="s">
        <v>778</v>
      </c>
      <c r="B11" s="15">
        <v>2.7E-2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0.34534853630863377</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
      <c r="A28" s="35" t="s">
        <v>96</v>
      </c>
      <c r="B28" s="16">
        <f>SUM(B11:B27)</f>
        <v>2.7E-2</v>
      </c>
      <c r="C28" s="17">
        <f>SUM(C11:C27)</f>
        <v>0.34534853630863377</v>
      </c>
      <c r="D28" s="20"/>
    </row>
    <row r="30" spans="1:6" x14ac:dyDescent="0.2">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baseColWidth="10" defaultColWidth="9.1640625" defaultRowHeight="16" x14ac:dyDescent="0.2"/>
  <cols>
    <col min="1" max="1" width="69" style="88" customWidth="1"/>
    <col min="2" max="2" width="40.5" style="88" customWidth="1"/>
    <col min="3" max="3" width="24.5" style="88" customWidth="1"/>
    <col min="4" max="473" width="8.5" style="88" customWidth="1"/>
    <col min="474" max="16384" width="9.1640625" style="88"/>
  </cols>
  <sheetData>
    <row r="1" spans="1:3" ht="30.75" customHeight="1" x14ac:dyDescent="0.2">
      <c r="A1" s="13" t="s">
        <v>15</v>
      </c>
      <c r="B1" s="48"/>
      <c r="C1" s="48"/>
    </row>
    <row r="2" spans="1:3" ht="238.5" customHeight="1" x14ac:dyDescent="0.2">
      <c r="A2" s="27" t="s">
        <v>97</v>
      </c>
      <c r="B2" s="18"/>
      <c r="C2" s="48"/>
    </row>
    <row r="3" spans="1:3" ht="70" customHeight="1" x14ac:dyDescent="0.2">
      <c r="A3" s="19" t="s">
        <v>98</v>
      </c>
      <c r="B3" s="89"/>
      <c r="C3" s="89"/>
    </row>
    <row r="4" spans="1:3" ht="54" customHeight="1" x14ac:dyDescent="0.2">
      <c r="A4" s="28" t="s">
        <v>99</v>
      </c>
      <c r="B4" s="28" t="s">
        <v>93</v>
      </c>
      <c r="C4" s="28" t="s">
        <v>100</v>
      </c>
    </row>
    <row r="5" spans="1:3" ht="23.25" customHeight="1" x14ac:dyDescent="0.2">
      <c r="A5" s="29" t="s">
        <v>778</v>
      </c>
      <c r="B5" s="15">
        <v>2.7E-2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0.34534853630863377</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2.7E-2</v>
      </c>
      <c r="C22" s="31">
        <f>SUM(C5:C21)</f>
        <v>0.34534853630863377</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heetViews>
  <sheetFormatPr baseColWidth="10" defaultColWidth="9.1640625" defaultRowHeight="16" x14ac:dyDescent="0.2"/>
  <cols>
    <col min="1" max="1" width="130.83203125" style="3" customWidth="1"/>
    <col min="2" max="3" width="19.83203125" style="3" customWidth="1"/>
    <col min="4" max="4" width="19.5" style="3" customWidth="1"/>
    <col min="5" max="5" width="60.83203125" style="3" customWidth="1"/>
    <col min="6" max="6" width="23" style="3" customWidth="1"/>
    <col min="7" max="7" width="23.6640625" style="3" customWidth="1"/>
    <col min="8" max="8" width="50.6640625" style="3" customWidth="1"/>
    <col min="9" max="471" width="8.5" style="3" customWidth="1"/>
    <col min="472" max="16384" width="9.1640625" style="3"/>
  </cols>
  <sheetData>
    <row r="1" spans="1:11" ht="51" customHeight="1" x14ac:dyDescent="0.2">
      <c r="A1" s="13" t="s">
        <v>101</v>
      </c>
      <c r="B1" s="48"/>
      <c r="C1" s="48"/>
      <c r="D1" s="48"/>
    </row>
    <row r="2" spans="1:11" ht="409.5" customHeight="1" x14ac:dyDescent="0.2">
      <c r="A2" s="2" t="s">
        <v>102</v>
      </c>
      <c r="B2" s="18"/>
      <c r="C2" s="18"/>
      <c r="D2" s="18"/>
    </row>
    <row r="3" spans="1:11" ht="97.5" customHeight="1" x14ac:dyDescent="0.2">
      <c r="A3" s="64" t="s">
        <v>103</v>
      </c>
      <c r="B3" s="64" t="s">
        <v>104</v>
      </c>
      <c r="C3" s="64" t="s">
        <v>105</v>
      </c>
      <c r="D3" s="64" t="s">
        <v>106</v>
      </c>
      <c r="E3" s="64" t="s">
        <v>107</v>
      </c>
      <c r="F3" s="64" t="s">
        <v>108</v>
      </c>
      <c r="G3" s="64" t="s">
        <v>109</v>
      </c>
      <c r="H3" s="68" t="s">
        <v>95</v>
      </c>
    </row>
    <row r="4" spans="1:11" ht="28.5" customHeight="1" x14ac:dyDescent="0.2">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1.5" style="32" customWidth="1"/>
    <col min="2" max="4" width="40.5" style="32" customWidth="1"/>
    <col min="5" max="466" width="8.5" style="32" customWidth="1"/>
    <col min="467" max="16384" width="9.1640625" style="32"/>
  </cols>
  <sheetData>
    <row r="1" spans="1:4" ht="30" x14ac:dyDescent="0.2">
      <c r="A1" s="46" t="s">
        <v>110</v>
      </c>
      <c r="B1" s="47"/>
      <c r="C1" s="55"/>
    </row>
    <row r="2" spans="1:4" ht="105" customHeight="1" x14ac:dyDescent="0.2">
      <c r="A2" s="3" t="s">
        <v>111</v>
      </c>
      <c r="B2" s="48"/>
      <c r="C2" s="3"/>
      <c r="D2" s="3"/>
    </row>
    <row r="3" spans="1:4" ht="59" customHeight="1" x14ac:dyDescent="0.2">
      <c r="A3" s="19" t="s">
        <v>112</v>
      </c>
      <c r="B3" s="34"/>
      <c r="C3" s="3"/>
      <c r="D3" s="3"/>
    </row>
    <row r="4" spans="1:4" ht="22.5" customHeight="1" x14ac:dyDescent="0.2">
      <c r="A4" s="53" t="s">
        <v>78</v>
      </c>
      <c r="B4" s="56" t="s">
        <v>79</v>
      </c>
    </row>
    <row r="5" spans="1:4" ht="22.5" customHeight="1" x14ac:dyDescent="0.2">
      <c r="A5" s="30" t="s">
        <v>113</v>
      </c>
      <c r="B5" s="57">
        <f>Nutrients_from_wastewater!B19</f>
        <v>0.43</v>
      </c>
    </row>
    <row r="6" spans="1:4" ht="22.5" customHeight="1" x14ac:dyDescent="0.2">
      <c r="A6" s="8" t="s">
        <v>114</v>
      </c>
      <c r="B6" s="50">
        <f>IFERROR(Nutrients_from_future_land_use!C22-SuDS!G29-Nutrients_from_current_land_use!C28,"")</f>
        <v>0</v>
      </c>
    </row>
    <row r="7" spans="1:4" ht="22.5" customHeight="1" x14ac:dyDescent="0.2">
      <c r="A7" s="8" t="s">
        <v>115</v>
      </c>
      <c r="B7" s="50">
        <f>IFERROR(B5+B6,"")</f>
        <v>0.43</v>
      </c>
    </row>
    <row r="8" spans="1:4" ht="22.5" customHeight="1" x14ac:dyDescent="0.2">
      <c r="A8" s="8" t="s">
        <v>116</v>
      </c>
      <c r="B8" s="50">
        <f>IFERROR(IF(B7&lt;0,B7,B7*1.2),"")</f>
        <v>0.51600000000000001</v>
      </c>
    </row>
    <row r="9" spans="1:4" ht="22.5" customHeight="1" x14ac:dyDescent="0.2">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
      <c r="A10" s="30" t="s">
        <v>117</v>
      </c>
      <c r="B10" s="50">
        <f>IFERROR(IF(ROUND(B8,2)&lt;0,0,ROUND(B8,2)),"")</f>
        <v>0.52</v>
      </c>
    </row>
    <row r="11" spans="1:4" ht="22.5" customHeight="1" x14ac:dyDescent="0.2">
      <c r="A11" s="49" t="str">
        <f>IF(Nutrients_from_wastewater!A20="","",LEFT(Nutrients_from_wastewater!A20,9)&amp;"Nutrient Budget")</f>
        <v/>
      </c>
      <c r="B11" s="73"/>
    </row>
    <row r="12" spans="1:4" ht="22.5" customHeight="1" x14ac:dyDescent="0.2">
      <c r="A12" s="30" t="str">
        <f>IF(A11&lt;&gt;"","The total annual nitrogen load to mitigate is (kg TN/yr):","")</f>
        <v/>
      </c>
      <c r="B12" s="83" t="str">
        <f>IF(IFERROR(ROUND((Nutrients_from_wastewater!B21+$B$6)*1.2,2),"")&lt;0,0,IFERROR(ROUND((Nutrients_from_wastewater!B21+$B$6)*1.2,2),""))</f>
        <v/>
      </c>
    </row>
    <row r="13" spans="1:4" ht="22.5" customHeight="1" x14ac:dyDescent="0.2">
      <c r="A13" s="49" t="str">
        <f>IF(Nutrients_from_wastewater!A22="","",LEFT(Nutrients_from_wastewater!A22,9)&amp;"Nutrient Budget")</f>
        <v/>
      </c>
      <c r="B13" s="73"/>
    </row>
    <row r="14" spans="1:4" ht="22.5" customHeight="1" x14ac:dyDescent="0.2">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
      <c r="A15" s="52"/>
      <c r="B15" s="31"/>
    </row>
    <row r="16" spans="1:4" ht="16" x14ac:dyDescent="0.2">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'/Users/alisonbeard/Desktop/C:\Users\DS56\OneDrive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 style="96" customWidth="1"/>
    <col min="2" max="4" width="15.6640625" style="96" customWidth="1"/>
    <col min="5" max="5" width="25.6640625" style="96" customWidth="1"/>
    <col min="6" max="6" width="63.1640625" style="96" customWidth="1"/>
    <col min="7" max="7" width="22.5" style="96" customWidth="1"/>
    <col min="8" max="8" width="15.6640625" style="96" customWidth="1"/>
    <col min="9" max="9" width="25.6640625" style="96" customWidth="1"/>
    <col min="10" max="10" width="23.33203125" style="96" customWidth="1"/>
    <col min="11" max="13" width="15.6640625" style="96" customWidth="1"/>
    <col min="14" max="16384" width="65.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68"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ht="17"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ht="17" x14ac:dyDescent="0.2">
      <c r="A84" s="3" t="s">
        <v>209</v>
      </c>
      <c r="B84" s="3"/>
      <c r="C84" s="3">
        <f t="shared" si="2"/>
        <v>96.3</v>
      </c>
      <c r="D84" s="3"/>
      <c r="E84" s="3">
        <f t="shared" si="3"/>
        <v>96.3</v>
      </c>
      <c r="F84" s="3">
        <v>94.3</v>
      </c>
      <c r="G84" s="3">
        <v>94.3</v>
      </c>
      <c r="H84" s="3"/>
      <c r="I84" s="3">
        <f>J84+2</f>
        <v>96.3</v>
      </c>
      <c r="J84" s="3">
        <v>94.3</v>
      </c>
      <c r="L84" s="3"/>
      <c r="M84" s="3"/>
    </row>
    <row r="85" spans="1:13" ht="17" x14ac:dyDescent="0.2">
      <c r="A85" s="3" t="s">
        <v>210</v>
      </c>
      <c r="B85" s="3"/>
      <c r="C85" s="3"/>
      <c r="D85" s="3"/>
      <c r="E85" s="3"/>
      <c r="F85" s="3"/>
      <c r="G85" s="3"/>
      <c r="H85" s="3"/>
      <c r="I85" s="3"/>
      <c r="J85" s="3"/>
      <c r="L85" s="3"/>
      <c r="M85" s="3"/>
    </row>
    <row r="86" spans="1:13" ht="17"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68"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ht="17"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ht="17"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ht="17"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ht="17"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ht="17"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ht="17"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ht="17"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ht="17"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ht="17"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ht="17"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ht="17"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ht="17"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ht="17"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ht="17"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ht="17"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ht="17"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ht="17"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ht="17"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ht="17"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ht="17"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ht="17"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ht="17"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ht="17"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ht="17"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ht="17"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ht="17"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ht="17"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ht="17"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ht="17"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ht="17"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ht="17"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ht="17"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ht="17"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ht="17"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ht="17"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ht="17"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ht="17"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ht="17"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ht="17"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ht="17"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ht="17"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ht="17"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ht="17"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ht="17"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ht="17"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ht="17"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ht="17"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ht="17"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ht="17"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ht="17"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ht="17"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ht="17"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ht="17"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ht="17"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ht="17"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ht="17"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ht="17"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ht="17"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ht="17"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ht="17"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ht="17"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ht="17"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ht="17"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ht="17"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ht="17"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ht="17"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ht="17"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ht="17"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ht="17"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ht="17"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ht="17"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ht="17"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ht="17"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ht="17"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ht="17"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ht="17"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ht="17"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ht="17"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ht="17"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ht="17"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ht="17"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ht="17"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ht="17"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ht="17"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ht="17"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ht="17"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ht="17"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ht="17"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ht="17"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ht="17"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ht="17"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ht="17"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ht="17"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ht="17"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ht="17"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ht="17"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ht="17"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ht="17"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ht="17"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ht="17"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ht="17"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ht="17"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ht="17"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ht="17"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ht="17"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ht="17"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ht="17"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ht="17"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ht="17"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ht="17"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ht="17"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ht="17"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ht="17"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ht="17"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ht="17"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ht="17"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ht="17"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ht="17"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ht="17"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ht="17"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ht="17"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ht="17"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ht="17"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ht="17"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ht="17"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ht="17"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ht="17"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ht="17"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ht="17"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ht="17"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ht="17"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ht="17"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ht="17"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ht="17"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ht="17"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ht="17"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ht="17"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ht="17"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ht="17"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ht="17"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ht="17"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ht="17"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ht="17"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ht="17"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ht="17"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ht="17"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ht="17"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ht="17"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ht="17"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ht="17"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ht="17"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ht="17"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ht="17"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ht="17"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ht="17"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ht="17"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ht="17"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ht="17"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ht="17"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ht="17"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ht="17"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ht="17"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ht="17"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ht="17"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ht="17"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ht="17"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ht="17"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ht="17"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ht="17"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ht="17"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ht="17"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ht="17"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ht="17"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ht="17"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ht="17"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ht="17"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ht="17"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ht="17"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ht="17"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ht="17"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ht="17"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ht="17"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ht="17"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ht="17"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ht="17"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ht="17"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ht="17"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ht="17"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ht="17"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ht="17"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ht="17"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ht="17"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ht="17"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ht="17"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ht="17"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ht="17"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ht="17"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ht="17"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ht="17"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ht="17"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ht="17"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ht="17"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ht="17"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ht="17"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ht="17"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ht="17"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ht="17"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ht="17"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ht="17"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ht="17"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ht="17"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ht="17"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ht="17"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ht="17"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ht="17"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ht="17"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ht="17"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ht="17"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ht="17"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ht="17"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ht="17"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ht="17"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ht="17"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ht="17"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ht="17"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ht="17"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ht="17"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ht="17"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ht="17"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ht="17"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ht="17"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ht="17"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ht="17"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ht="17"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ht="17"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ht="17"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ht="17"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ht="17"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ht="17"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ht="17"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ht="17"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ht="17"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ht="17"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ht="17"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ht="17"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ht="17"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ht="17"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ht="17"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ht="17"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ht="17"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ht="17"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ht="17"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ht="17"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ht="17"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ht="17"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ht="17"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ht="17"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ht="17"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ht="17"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ht="17"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ht="17"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ht="17"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ht="17"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ht="17"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ht="17"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ht="17"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ht="17"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ht="17"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ht="17"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ht="17"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ht="17"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ht="17"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ht="17"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ht="17"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ht="17"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ht="17"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ht="17"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ht="17"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ht="17"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ht="17"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ht="17"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ht="17"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ht="17"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ht="17"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ht="17"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ht="17"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ht="17"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ht="17"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ht="17"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ht="17"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ht="17"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ht="17"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ht="17"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ht="17"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ht="17"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ht="17"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ht="17"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ht="17"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ht="17"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ht="17"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ht="17"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ht="17"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ht="17"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ht="17"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ht="17"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ht="17"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ht="17"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ht="17"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ht="17"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ht="17"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ht="17"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ht="17"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ht="17"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ht="17"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ht="17"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ht="17"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ht="17"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ht="17"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ht="17"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ht="17"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ht="17"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ht="17"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ht="17"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ht="17"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ht="17"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ht="17"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ht="17"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ht="17"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ht="17"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ht="17"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ht="17"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ht="17"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ht="17"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ht="17"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ht="17"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ht="17"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ht="17"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ht="17"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ht="17"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ht="17"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ht="17"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ht="17"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ht="17"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ht="17"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ht="17"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ht="17"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ht="17"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ht="17"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ht="17"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ht="17"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ht="17"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ht="17"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ht="17"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ht="17"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ht="17"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ht="17"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ht="17"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ht="17"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ht="17"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ht="17"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ht="17"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ht="17"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ht="17"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ht="17"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ht="17"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ht="17"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ht="17"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ht="17"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ht="17"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ht="17"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ht="17"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ht="17"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ht="17"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ht="17"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ht="17"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ht="17"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ht="17"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ht="17"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ht="17"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ht="17"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ht="17"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ht="17"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ht="17"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ht="17"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ht="17"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ht="17"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ht="17"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ht="17"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ht="17"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ht="17"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ht="17"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ht="17"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ht="17"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ht="17"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ht="17"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ht="17"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ht="17"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ht="17"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ht="17"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ht="17"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ht="17"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ht="17"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ht="17"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ht="17"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ht="17"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ht="17"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ht="17"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ht="17"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ht="17"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ht="17"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ht="17"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ht="17"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ht="17"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ht="17"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ht="17"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ht="17"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ht="17"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ht="17"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ht="17"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ht="17"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ht="17"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ht="17"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ht="17"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ht="17"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ht="17"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ht="17"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ht="17"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ht="17"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ht="17"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ht="17"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ht="17"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ht="17"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ht="17"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ht="17"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ht="17"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ht="17"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ht="17"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ht="17"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ht="17"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ht="17"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ht="17"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ht="17"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ht="17"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ht="17"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ht="17"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ht="17"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ht="17"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ht="17"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ht="17"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ht="17"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ht="17"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ht="17"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ht="17"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ht="17"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ht="17"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ht="17"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ht="17"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ht="17"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ht="17"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ht="17"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ht="17"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ht="17"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ht="17"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ht="17"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ht="17"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ht="17"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ht="17"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ht="17"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ht="17"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ht="17"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ht="17"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ht="17"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ht="17"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ht="17"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ht="17"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ht="17"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ht="17"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ht="17"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ht="17"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ht="17"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ht="17"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ht="17"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ht="17"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ht="17"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ht="17"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ht="17"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ht="17"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ht="17"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ht="17"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ht="17"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ht="17"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ht="17"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ht="17"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ht="17"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ht="17"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ht="17"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ht="17"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ht="17"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ht="17"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ht="17"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ht="17"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ht="17"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ht="17"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ht="17"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ht="17"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ht="17"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ht="17"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ht="17"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ht="17"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ht="17"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ht="17"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ht="17"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ht="17"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ht="17"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ht="17"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ht="17"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ht="17"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ht="17"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17"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ht="17"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ht="17"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ht="17"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ht="17"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12.790686529949399</v>
      </c>
      <c r="I612" s="3"/>
      <c r="J612" s="3"/>
      <c r="K612" s="3"/>
      <c r="L612" s="3"/>
      <c r="M612" s="3"/>
    </row>
    <row r="613" spans="1:13" ht="34"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6.82169948263968</v>
      </c>
      <c r="I613" s="3"/>
      <c r="J613" s="3"/>
      <c r="K613" s="3"/>
      <c r="L613" s="3"/>
      <c r="M613" s="3"/>
    </row>
    <row r="614" spans="1:13" ht="17"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7.5397731123912237</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8"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ht="17"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ht="17"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ht="17"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ht="17"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ht="17"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ht="17"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ht="17"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ht="17"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ht="17"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ht="17"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ht="17"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ht="17"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ht="17"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ht="17"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ht="17"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ht="17"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ht="17"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ht="17"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ht="17"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ht="17"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ht="17"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ht="17"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ht="17"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1" customHeight="1" x14ac:dyDescent="0.2">
      <c r="A643" s="18" t="s">
        <v>819</v>
      </c>
      <c r="B643" s="18" t="s">
        <v>820</v>
      </c>
      <c r="C643" s="34" t="s">
        <v>821</v>
      </c>
      <c r="D643" s="3"/>
      <c r="F643" s="3"/>
      <c r="H643" s="98"/>
      <c r="J643" s="3"/>
      <c r="K643" s="3"/>
      <c r="L643" s="3"/>
      <c r="M643" s="3"/>
    </row>
    <row r="644" spans="1:13" ht="34" x14ac:dyDescent="0.2">
      <c r="A644" s="3" t="s">
        <v>226</v>
      </c>
      <c r="B644" s="3" t="s">
        <v>226</v>
      </c>
      <c r="C644" s="3" t="s">
        <v>595</v>
      </c>
      <c r="D644" s="3"/>
      <c r="F644" s="3"/>
      <c r="H644" s="98"/>
      <c r="J644" s="3"/>
      <c r="K644" s="3"/>
      <c r="L644" s="3"/>
      <c r="M644" s="3"/>
    </row>
    <row r="645" spans="1:13" ht="34" x14ac:dyDescent="0.2">
      <c r="A645" s="3" t="s">
        <v>285</v>
      </c>
      <c r="B645" s="3" t="s">
        <v>285</v>
      </c>
      <c r="C645" s="3" t="s">
        <v>641</v>
      </c>
      <c r="D645" s="3"/>
      <c r="F645" s="3"/>
      <c r="H645" s="98"/>
      <c r="J645" s="3"/>
      <c r="K645" s="3"/>
      <c r="L645" s="3"/>
      <c r="M645" s="3"/>
    </row>
    <row r="646" spans="1:13" ht="17" x14ac:dyDescent="0.2">
      <c r="A646" s="3" t="s">
        <v>445</v>
      </c>
      <c r="B646" s="3" t="s">
        <v>445</v>
      </c>
      <c r="C646" s="3" t="s">
        <v>728</v>
      </c>
      <c r="D646" s="3"/>
      <c r="F646" s="3"/>
      <c r="H646" s="98"/>
      <c r="J646" s="3"/>
      <c r="K646" s="3"/>
      <c r="L646" s="3"/>
      <c r="M646" s="3"/>
    </row>
    <row r="647" spans="1:13" ht="51" x14ac:dyDescent="0.2">
      <c r="A647" s="3" t="s">
        <v>340</v>
      </c>
      <c r="B647" s="3" t="s">
        <v>340</v>
      </c>
      <c r="C647" s="3" t="s">
        <v>728</v>
      </c>
      <c r="D647" s="3"/>
      <c r="F647" s="3"/>
      <c r="H647" s="98"/>
      <c r="J647" s="3"/>
      <c r="K647" s="3"/>
      <c r="L647" s="3"/>
      <c r="M647" s="3"/>
    </row>
    <row r="648" spans="1:13" ht="34" x14ac:dyDescent="0.2">
      <c r="A648" s="3" t="s">
        <v>822</v>
      </c>
      <c r="B648" s="3" t="s">
        <v>822</v>
      </c>
      <c r="C648" s="3" t="s">
        <v>693</v>
      </c>
      <c r="D648" s="3"/>
      <c r="F648" s="3"/>
      <c r="H648" s="98"/>
      <c r="J648" s="3"/>
      <c r="K648" s="3"/>
      <c r="L648" s="3"/>
      <c r="M648" s="3"/>
    </row>
    <row r="649" spans="1:13" ht="34" x14ac:dyDescent="0.2">
      <c r="A649" s="3" t="s">
        <v>375</v>
      </c>
      <c r="B649" s="3" t="s">
        <v>375</v>
      </c>
      <c r="C649" s="3" t="s">
        <v>693</v>
      </c>
      <c r="D649" s="3"/>
      <c r="F649" s="3"/>
      <c r="H649" s="98"/>
      <c r="J649" s="3"/>
      <c r="K649" s="3"/>
      <c r="L649" s="3"/>
      <c r="M649" s="3"/>
    </row>
    <row r="650" spans="1:13" ht="34" x14ac:dyDescent="0.2">
      <c r="A650" s="3" t="s">
        <v>386</v>
      </c>
      <c r="B650" s="3" t="s">
        <v>386</v>
      </c>
      <c r="C650" s="3" t="s">
        <v>693</v>
      </c>
      <c r="D650" s="3"/>
      <c r="F650" s="3"/>
      <c r="H650" s="98"/>
      <c r="J650" s="3"/>
      <c r="K650" s="3"/>
      <c r="L650" s="3"/>
      <c r="M650" s="3"/>
    </row>
    <row r="651" spans="1:13" ht="51" x14ac:dyDescent="0.2">
      <c r="A651" s="3" t="s">
        <v>396</v>
      </c>
      <c r="B651" s="3" t="s">
        <v>396</v>
      </c>
      <c r="C651" s="3" t="s">
        <v>693</v>
      </c>
      <c r="D651" s="3"/>
      <c r="F651" s="3"/>
      <c r="H651" s="98"/>
      <c r="J651" s="3"/>
      <c r="K651" s="3"/>
      <c r="L651" s="3"/>
      <c r="M651" s="3"/>
    </row>
    <row r="652" spans="1:13" ht="34" x14ac:dyDescent="0.2">
      <c r="A652" s="3" t="s">
        <v>428</v>
      </c>
      <c r="B652" s="3" t="s">
        <v>428</v>
      </c>
      <c r="C652" s="3" t="s">
        <v>728</v>
      </c>
      <c r="D652" s="3"/>
      <c r="F652" s="3"/>
      <c r="H652" s="98"/>
      <c r="J652" s="3"/>
      <c r="K652" s="3"/>
      <c r="L652" s="3"/>
      <c r="M652" s="3"/>
    </row>
    <row r="653" spans="1:13" ht="51"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4" x14ac:dyDescent="0.2">
      <c r="A656" s="18" t="s">
        <v>824</v>
      </c>
      <c r="B656" s="18" t="s">
        <v>825</v>
      </c>
      <c r="C656" s="18" t="s">
        <v>826</v>
      </c>
      <c r="D656" s="3"/>
      <c r="F656" s="3"/>
      <c r="H656" s="3"/>
      <c r="I656" s="3"/>
      <c r="J656" s="3"/>
      <c r="K656" s="3"/>
      <c r="L656" s="3"/>
      <c r="M656" s="3"/>
    </row>
    <row r="657" spans="1:13" ht="17" x14ac:dyDescent="0.2">
      <c r="A657" s="99" t="s">
        <v>827</v>
      </c>
      <c r="B657" s="3" t="s">
        <v>229</v>
      </c>
      <c r="C657" s="3" t="s">
        <v>828</v>
      </c>
      <c r="D657" s="3"/>
      <c r="F657" s="3"/>
      <c r="H657" s="3"/>
      <c r="I657" s="3"/>
      <c r="J657" s="3"/>
      <c r="K657" s="3"/>
      <c r="L657" s="3"/>
      <c r="M657" s="3"/>
    </row>
    <row r="658" spans="1:13" ht="34" x14ac:dyDescent="0.2">
      <c r="A658" s="99" t="s">
        <v>829</v>
      </c>
      <c r="B658" s="3" t="s">
        <v>232</v>
      </c>
      <c r="C658" s="3" t="s">
        <v>830</v>
      </c>
      <c r="D658" s="3"/>
      <c r="F658" s="3"/>
      <c r="H658" s="3"/>
      <c r="I658" s="3"/>
      <c r="J658" s="3"/>
      <c r="K658" s="3"/>
      <c r="L658" s="3"/>
      <c r="M658" s="3"/>
    </row>
    <row r="659" spans="1:13" ht="51" x14ac:dyDescent="0.2">
      <c r="A659" s="99" t="s">
        <v>831</v>
      </c>
      <c r="B659" s="3" t="s">
        <v>235</v>
      </c>
      <c r="C659" s="3" t="s">
        <v>832</v>
      </c>
      <c r="D659" s="3"/>
      <c r="F659" s="3"/>
      <c r="H659" s="3"/>
      <c r="I659" s="3"/>
      <c r="J659" s="3"/>
      <c r="K659" s="3"/>
      <c r="L659" s="3"/>
      <c r="M659" s="3"/>
    </row>
    <row r="660" spans="1:13" ht="34" x14ac:dyDescent="0.2">
      <c r="A660" s="3" t="s">
        <v>833</v>
      </c>
      <c r="B660" s="3" t="s">
        <v>232</v>
      </c>
      <c r="C660" s="3" t="s">
        <v>830</v>
      </c>
      <c r="D660" s="3"/>
      <c r="F660" s="3"/>
      <c r="H660" s="3"/>
      <c r="I660" s="3"/>
      <c r="J660" s="3"/>
      <c r="K660" s="3"/>
      <c r="L660" s="3"/>
      <c r="M660" s="3"/>
    </row>
    <row r="661" spans="1:13" ht="34" x14ac:dyDescent="0.2">
      <c r="A661" s="3" t="s">
        <v>834</v>
      </c>
      <c r="B661" s="3" t="s">
        <v>232</v>
      </c>
      <c r="C661" s="3" t="s">
        <v>830</v>
      </c>
      <c r="D661" s="3"/>
      <c r="F661" s="3"/>
      <c r="H661" s="3"/>
      <c r="I661" s="97"/>
      <c r="J661" s="3"/>
      <c r="K661" s="3"/>
      <c r="L661" s="3"/>
      <c r="M661" s="3"/>
    </row>
    <row r="662" spans="1:13" ht="34"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4" x14ac:dyDescent="0.2">
      <c r="A665" s="34" t="s">
        <v>215</v>
      </c>
      <c r="B665" s="34" t="s">
        <v>820</v>
      </c>
      <c r="C665" s="3"/>
      <c r="D665" s="3"/>
      <c r="F665" s="3"/>
      <c r="H665" s="3"/>
      <c r="I665" s="3"/>
      <c r="J665" s="3"/>
      <c r="K665" s="3"/>
      <c r="L665" s="3"/>
      <c r="M665" s="3"/>
    </row>
    <row r="666" spans="1:13" ht="17" x14ac:dyDescent="0.2">
      <c r="A666" s="3" t="s">
        <v>90</v>
      </c>
      <c r="B666" s="98" t="b">
        <v>1</v>
      </c>
      <c r="C666" s="3"/>
      <c r="D666" s="3"/>
      <c r="F666" s="3"/>
      <c r="H666" s="3"/>
      <c r="I666" s="3"/>
      <c r="J666" s="3"/>
      <c r="K666" s="3"/>
      <c r="L666" s="3"/>
      <c r="M666" s="3"/>
    </row>
    <row r="667" spans="1:13" ht="17"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7" x14ac:dyDescent="0.2">
      <c r="A670" s="34" t="s">
        <v>839</v>
      </c>
      <c r="D670" s="3"/>
    </row>
    <row r="671" spans="1:13" ht="17" x14ac:dyDescent="0.2">
      <c r="A671" s="3" t="s">
        <v>227</v>
      </c>
      <c r="D671" s="3"/>
      <c r="E671" s="3"/>
      <c r="F671" s="3"/>
      <c r="G671" s="98"/>
      <c r="H671" s="98"/>
    </row>
    <row r="672" spans="1:13" ht="17" x14ac:dyDescent="0.2">
      <c r="A672" s="3" t="s">
        <v>240</v>
      </c>
      <c r="D672" s="3"/>
      <c r="E672" s="3"/>
      <c r="F672" s="3"/>
      <c r="G672" s="98"/>
      <c r="H672" s="98"/>
    </row>
    <row r="673" spans="1:8" ht="17" x14ac:dyDescent="0.2">
      <c r="A673" s="3" t="s">
        <v>249</v>
      </c>
      <c r="D673" s="3"/>
      <c r="E673" s="3"/>
      <c r="F673" s="3"/>
      <c r="G673" s="98"/>
      <c r="H673" s="98"/>
    </row>
    <row r="674" spans="1:8" ht="17" x14ac:dyDescent="0.2">
      <c r="A674" s="3" t="s">
        <v>256</v>
      </c>
      <c r="D674" s="3"/>
      <c r="E674" s="3"/>
      <c r="F674" s="3"/>
      <c r="G674" s="98"/>
      <c r="H674" s="98"/>
    </row>
    <row r="675" spans="1:8" ht="17" x14ac:dyDescent="0.2">
      <c r="A675" s="3" t="s">
        <v>262</v>
      </c>
      <c r="D675" s="3"/>
      <c r="E675" s="3"/>
      <c r="F675" s="3"/>
      <c r="G675" s="98"/>
      <c r="H675" s="98"/>
    </row>
    <row r="676" spans="1:8" ht="17" x14ac:dyDescent="0.2">
      <c r="A676" s="3" t="s">
        <v>267</v>
      </c>
      <c r="D676" s="3"/>
      <c r="E676" s="3"/>
      <c r="F676" s="3"/>
      <c r="G676" s="98"/>
      <c r="H676" s="98"/>
    </row>
    <row r="677" spans="1:8" ht="17" x14ac:dyDescent="0.2">
      <c r="A677" s="3" t="s">
        <v>840</v>
      </c>
      <c r="D677" s="3"/>
      <c r="E677" s="3"/>
      <c r="F677" s="3"/>
      <c r="G677" s="98"/>
      <c r="H677" s="98"/>
    </row>
    <row r="678" spans="1:8" ht="17" x14ac:dyDescent="0.2">
      <c r="A678" s="3" t="s">
        <v>271</v>
      </c>
      <c r="D678" s="3"/>
      <c r="E678" s="3"/>
      <c r="F678" s="3"/>
      <c r="G678" s="98"/>
      <c r="H678" s="98"/>
    </row>
    <row r="679" spans="1:8" ht="17" x14ac:dyDescent="0.2">
      <c r="A679" s="3" t="s">
        <v>280</v>
      </c>
      <c r="D679" s="3"/>
      <c r="E679" s="3"/>
      <c r="F679" s="3"/>
      <c r="G679" s="98"/>
      <c r="H679" s="98"/>
    </row>
    <row r="680" spans="1:8" ht="17" x14ac:dyDescent="0.2">
      <c r="A680" s="97" t="s">
        <v>773</v>
      </c>
      <c r="D680" s="3"/>
      <c r="E680" s="3"/>
      <c r="F680" s="3"/>
      <c r="G680" s="98"/>
      <c r="H680" s="98"/>
    </row>
    <row r="681" spans="1:8" ht="17" x14ac:dyDescent="0.2">
      <c r="A681" s="97" t="s">
        <v>775</v>
      </c>
      <c r="D681" s="3"/>
      <c r="E681" s="3"/>
      <c r="F681" s="3"/>
      <c r="G681" s="98"/>
      <c r="H681" s="98"/>
    </row>
    <row r="682" spans="1:8" ht="17" x14ac:dyDescent="0.2">
      <c r="A682" s="97" t="s">
        <v>776</v>
      </c>
      <c r="D682" s="3"/>
      <c r="E682" s="3"/>
      <c r="F682" s="3"/>
      <c r="G682" s="98"/>
      <c r="H682" s="98"/>
    </row>
    <row r="683" spans="1:8" ht="17" x14ac:dyDescent="0.2">
      <c r="A683" s="97" t="s">
        <v>777</v>
      </c>
      <c r="D683" s="3"/>
      <c r="E683" s="3"/>
      <c r="F683" s="3"/>
      <c r="G683" s="98"/>
      <c r="H683" s="98"/>
    </row>
    <row r="684" spans="1:8" ht="17" x14ac:dyDescent="0.2">
      <c r="A684" s="3" t="s">
        <v>778</v>
      </c>
      <c r="D684" s="3"/>
      <c r="E684" s="3"/>
      <c r="F684" s="3"/>
      <c r="G684" s="98"/>
      <c r="H684" s="98"/>
    </row>
    <row r="685" spans="1:8" ht="17" x14ac:dyDescent="0.2">
      <c r="A685" s="3" t="s">
        <v>779</v>
      </c>
      <c r="D685" s="3"/>
      <c r="E685" s="3"/>
      <c r="F685" s="3"/>
      <c r="G685" s="98"/>
      <c r="H685" s="98"/>
    </row>
    <row r="686" spans="1:8" ht="17" x14ac:dyDescent="0.2">
      <c r="A686" s="3" t="s">
        <v>780</v>
      </c>
      <c r="D686" s="3"/>
      <c r="E686" s="3"/>
      <c r="F686" s="3"/>
      <c r="G686" s="98"/>
      <c r="H686" s="98"/>
    </row>
    <row r="687" spans="1:8" ht="17" x14ac:dyDescent="0.2">
      <c r="A687" s="96" t="s">
        <v>774</v>
      </c>
      <c r="D687" s="3"/>
      <c r="E687" s="3"/>
      <c r="F687" s="3"/>
      <c r="G687" s="98"/>
      <c r="H687" s="98"/>
    </row>
    <row r="689" spans="1:1" s="101" customFormat="1" ht="37.5" customHeight="1" x14ac:dyDescent="0.2">
      <c r="A689" s="106" t="s">
        <v>841</v>
      </c>
    </row>
    <row r="690" spans="1:1" ht="17" x14ac:dyDescent="0.2">
      <c r="A690" s="34" t="s">
        <v>842</v>
      </c>
    </row>
    <row r="691" spans="1:1" ht="17" x14ac:dyDescent="0.2">
      <c r="A691" s="3" t="s">
        <v>227</v>
      </c>
    </row>
    <row r="692" spans="1:1" ht="17" x14ac:dyDescent="0.2">
      <c r="A692" s="3" t="s">
        <v>240</v>
      </c>
    </row>
    <row r="693" spans="1:1" ht="17" x14ac:dyDescent="0.2">
      <c r="A693" s="3" t="s">
        <v>249</v>
      </c>
    </row>
    <row r="694" spans="1:1" ht="17" x14ac:dyDescent="0.2">
      <c r="A694" s="3" t="s">
        <v>256</v>
      </c>
    </row>
    <row r="695" spans="1:1" ht="17" x14ac:dyDescent="0.2">
      <c r="A695" s="3" t="s">
        <v>262</v>
      </c>
    </row>
    <row r="696" spans="1:1" ht="17" x14ac:dyDescent="0.2">
      <c r="A696" s="3" t="s">
        <v>267</v>
      </c>
    </row>
    <row r="697" spans="1:1" ht="17" x14ac:dyDescent="0.2">
      <c r="A697" s="3" t="s">
        <v>271</v>
      </c>
    </row>
    <row r="698" spans="1:1" ht="17" x14ac:dyDescent="0.2">
      <c r="A698" s="3" t="s">
        <v>280</v>
      </c>
    </row>
    <row r="699" spans="1:1" ht="17" x14ac:dyDescent="0.2">
      <c r="A699" s="97" t="s">
        <v>773</v>
      </c>
    </row>
    <row r="700" spans="1:1" ht="17" x14ac:dyDescent="0.2">
      <c r="A700" s="97" t="s">
        <v>775</v>
      </c>
    </row>
    <row r="701" spans="1:1" ht="17" x14ac:dyDescent="0.2">
      <c r="A701" s="97" t="s">
        <v>776</v>
      </c>
    </row>
    <row r="702" spans="1:1" ht="17" x14ac:dyDescent="0.2">
      <c r="A702" s="97" t="s">
        <v>777</v>
      </c>
    </row>
    <row r="703" spans="1:1" ht="17" x14ac:dyDescent="0.2">
      <c r="A703" s="3" t="s">
        <v>778</v>
      </c>
    </row>
    <row r="704" spans="1:1" ht="17" x14ac:dyDescent="0.2">
      <c r="A704" s="3" t="s">
        <v>779</v>
      </c>
    </row>
    <row r="705" spans="1:1" ht="17" x14ac:dyDescent="0.2">
      <c r="A705" s="3" t="s">
        <v>780</v>
      </c>
    </row>
    <row r="706" spans="1:1" ht="17" x14ac:dyDescent="0.2">
      <c r="A706" s="3" t="s">
        <v>774</v>
      </c>
    </row>
    <row r="708" spans="1:1" s="101" customFormat="1" ht="37.5" customHeight="1" x14ac:dyDescent="0.2">
      <c r="A708" s="106" t="s">
        <v>843</v>
      </c>
    </row>
    <row r="709" spans="1:1" ht="17" x14ac:dyDescent="0.2">
      <c r="A709" s="34" t="s">
        <v>844</v>
      </c>
    </row>
    <row r="710" spans="1:1" ht="17"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5.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George  Beard</cp:lastModifiedBy>
  <cp:revision/>
  <dcterms:created xsi:type="dcterms:W3CDTF">2021-10-14T13:24:34Z</dcterms:created>
  <dcterms:modified xsi:type="dcterms:W3CDTF">2024-06-11T20:03:08Z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