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T:\Derek's clients\Russell - 238053\Full planning application\"/>
    </mc:Choice>
  </mc:AlternateContent>
  <xr:revisionPtr revIDLastSave="0" documentId="13_ncr:1_{89C22C7C-FDC7-4008-8E2E-9383097A4B48}"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120" yWindow="-120" windowWidth="38640" windowHeight="21240" tabRatio="801"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<sst xmlns="http://schemas.openxmlformats.org/spreadsheetml/2006/main" count="3028" uniqueCount="845">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</sst>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abSelected="1" zoomScaleNormal="100" workbookViewId="0">
      <selection activeCell="B44" sqref="B44"/>
    </sheetView>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headerFooter>
    <oddHeader>&amp;C&amp;"Calibri"&amp;12&amp;K0000FF - Official -&amp;1#_x000D_</oddHeader>
  </headerFooter>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2" zoomScaleNormal="100" workbookViewId="0">
      <selection activeCell="F14" sqref="F14"/>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45689</v>
      </c>
      <c r="C5" s="80"/>
    </row>
    <row r="6" spans="1:4" ht="15.75" x14ac:dyDescent="0.25">
      <c r="A6" s="8" t="s">
        <v>71</v>
      </c>
      <c r="B6" s="15">
        <v>2.4</v>
      </c>
      <c r="C6" s="80"/>
    </row>
    <row r="7" spans="1:4" ht="15.75" x14ac:dyDescent="0.25">
      <c r="A7" s="8" t="s">
        <v>72</v>
      </c>
      <c r="B7" s="39">
        <v>120</v>
      </c>
      <c r="C7" s="80"/>
    </row>
    <row r="8" spans="1:4" ht="123.95" customHeight="1" x14ac:dyDescent="0.25">
      <c r="A8" s="8" t="s">
        <v>73</v>
      </c>
      <c r="B8" s="39">
        <v>1</v>
      </c>
      <c r="C8" s="80"/>
    </row>
    <row r="9" spans="1:4" ht="15.75" x14ac:dyDescent="0.25">
      <c r="A9" s="8" t="s">
        <v>74</v>
      </c>
      <c r="B9" s="39" t="s">
        <v>837</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9.6999999999999993</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2.4</v>
      </c>
    </row>
    <row r="18" spans="1:2" ht="15.75" x14ac:dyDescent="0.25">
      <c r="A18" s="7" t="s">
        <v>81</v>
      </c>
      <c r="B18" s="16">
        <f>IFERROR(B17*B7,"")</f>
        <v>288</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0.92</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8" zoomScaleNormal="100" workbookViewId="0">
      <selection activeCell="B12" sqref="B12"/>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829</v>
      </c>
    </row>
    <row r="7" spans="1:6" ht="23.25" customHeight="1" x14ac:dyDescent="0.25">
      <c r="A7" s="8" t="s">
        <v>88</v>
      </c>
      <c r="B7" s="23" t="s">
        <v>801</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778</v>
      </c>
      <c r="B11" s="15">
        <v>5.3319999999999999E-2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0.68199940577690199</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5.3319999999999999E-2</v>
      </c>
      <c r="C28" s="17">
        <f>SUM(C11:C27)</f>
        <v>0.68199940577690199</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11" sqref="B11"/>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5.3319999999999999E-2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0.68199940577690199</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5.3319999999999999E-2</v>
      </c>
      <c r="C22" s="31">
        <f>SUM(C5:C21)</f>
        <v>0.68199940577690199</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zoomScaleNormal="100" workbookViewId="0">
      <selection activeCell="E4" sqref="E4"/>
    </sheetView>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0.92</v>
      </c>
    </row>
    <row r="6" spans="1:4" ht="22.5" customHeight="1" x14ac:dyDescent="0.25">
      <c r="A6" s="8" t="s">
        <v>114</v>
      </c>
      <c r="B6" s="50">
        <f>IFERROR(Nutrients_from_future_land_use!C22-SuDS!G29-Nutrients_from_current_land_use!C28,"")</f>
        <v>0</v>
      </c>
    </row>
    <row r="7" spans="1:4" ht="22.5" customHeight="1" x14ac:dyDescent="0.25">
      <c r="A7" s="8" t="s">
        <v>115</v>
      </c>
      <c r="B7" s="50">
        <f>IFERROR(B5+B6,"")</f>
        <v>0.92</v>
      </c>
    </row>
    <row r="8" spans="1:4" ht="22.5" customHeight="1" x14ac:dyDescent="0.25">
      <c r="A8" s="8" t="s">
        <v>116</v>
      </c>
      <c r="B8" s="50">
        <f>IFERROR(IF(B7&lt;0,B7,B7*1.2),"")</f>
        <v>1.1040000000000001</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1.1000000000000001</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12.790686529949399</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6.82169948263968</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7.5397731123912237</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a93f80c-897c-48d4-9358-0049582ac199">
      <Value>9</Value>
      <Value>15</Value>
      <Value>3</Value>
      <Value>2</Value>
      <Value>1</Value>
    </TaxCatchAll>
    <lcf76f155ced4ddcb4097134ff3c332f xmlns="1c76ddbb-9bcd-4d54-b8a7-b8ec9dc2b8a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BB1D036C69CA41B39C0EA8B74DEDD3" ma:contentTypeVersion="15" ma:contentTypeDescription="Create a new document." ma:contentTypeScope="" ma:versionID="04957ee73512ef095fb45b74206110ad">
  <xsd:schema xmlns:xsd="http://www.w3.org/2001/XMLSchema" xmlns:xs="http://www.w3.org/2001/XMLSchema" xmlns:p="http://schemas.microsoft.com/office/2006/metadata/properties" xmlns:ns2="4d536ccb-b14a-4ea0-b1e3-f942d5f494ca" xmlns:ns3="1c76ddbb-9bcd-4d54-b8a7-b8ec9dc2b8a5" xmlns:ns4="ba93f80c-897c-48d4-9358-0049582ac199" targetNamespace="http://schemas.microsoft.com/office/2006/metadata/properties" ma:root="true" ma:fieldsID="5a048f1aab9c2ee08773faf1ec59dd3d" ns2:_="" ns3:_="" ns4:_="">
    <xsd:import namespace="4d536ccb-b14a-4ea0-b1e3-f942d5f494ca"/>
    <xsd:import namespace="1c76ddbb-9bcd-4d54-b8a7-b8ec9dc2b8a5"/>
    <xsd:import namespace="ba93f80c-897c-48d4-9358-0049582ac1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76ddbb-9bcd-4d54-b8a7-b8ec9dc2b8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93f80c-897c-48d4-9358-0049582ac19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1d4a23-ac52-4709-a93c-804cfe9e4551}" ma:internalName="TaxCatchAll" ma:showField="CatchAllData" ma:web="ba93f80c-897c-48d4-9358-0049582ac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customXml/itemProps3.xml><?xml version="1.0" encoding="utf-8"?>
<ds:datastoreItem xmlns:ds="http://schemas.openxmlformats.org/officeDocument/2006/customXml" ds:itemID="{CE1CBB52-FF1C-42BD-91AD-26537F5D5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1c76ddbb-9bcd-4d54-b8a7-b8ec9dc2b8a5"/>
    <ds:schemaRef ds:uri="ba93f80c-897c-48d4-9358-0049582ac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Nicole Godwin</cp:lastModifiedBy>
  <cp:revision/>
  <dcterms:created xsi:type="dcterms:W3CDTF">2021-10-14T13:24:34Z</dcterms:created>
  <dcterms:modified xsi:type="dcterms:W3CDTF">2024-03-06T16:35:49Z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0x01010040BB1D036C69CA41B39C0EA8B74DEDD3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ies>
</file>