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C:\Users\User\Documents\Amriks\land between 26 and 32 padnell road\PA\"/>
    </mc:Choice>
  </mc:AlternateContent>
  <xr:revisionPtr revIDLastSave="0" documentId="13_ncr:1_{DD35D54A-AF3F-4324-8791-22BBCD4DD45A}" xr6:coauthVersionLast="47" xr6:coauthVersionMax="47" xr10:uidLastSave="{00000000-0000-0000-0000-000000000000}"/>
  <bookViews>
    <workbookView xWindow="0" yWindow="765" windowWidth="24240" windowHeight="1191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<sst xmlns="http://schemas.openxmlformats.org/spreadsheetml/2006/main" count="2523" uniqueCount="343">
  <si>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</si>
  <si>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</si>
  <si>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</si>
  <si>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</si>
  <si>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</si>
  <si>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</si>
  <si>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</si>
  <si>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</si>
  <si>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</si>
  <si>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</si>
  <si>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</si>
  <si>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</si>
  <si>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</si>
  <si>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</si>
  <si>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</si>
  <si>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</si>
  <si>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</si>
  <si>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</si>
  <si>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</si>
  <si>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</si>
  <si>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</si>
  <si>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</si>
  <si>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</si>
  <si>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</si>
  <si>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</si>
  <si>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</si>
  <si>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</si>
  <si>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</si>
  <si>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</si>
  <si>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</si>
  <si>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</si>
  <si>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</si>
  <si>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</si>
  <si>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</si>
  <si>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</si>
  <si>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</si>
  <si>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</si>
  <si>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</si>
  <si>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</si>
  <si>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</si>
  <si>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</si>
  <si>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</si>
  <si>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</si>
  <si>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</si>
  <si>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</si>
  <si>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</si>
  <si>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</si>
  <si>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</si>
  <si>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</si>
  <si>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</si>
  <si>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</si>
  <si>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</si>
  <si>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</si>
  <si>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</si>
  <si>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</si>
  <si>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</si>
  <si>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</si>
  <si>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</si>
  <si>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</si>
  <si>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</si>
  <si>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</si>
  <si>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</si>
  <si>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</si>
  <si>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</si>
  <si>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</si>
  <si>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</si>
  <si>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</si>
  <si>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</si>
  <si>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</si>
  <si>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</si>
  <si>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</si>
  <si>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</si>
  <si>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</si>
  <si>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</si>
  <si>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</si>
  <si>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</si>
  <si>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</si>
  <si>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</si>
  <si>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</si>
  <si>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</si>
  <si>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</si>
  <si>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</si>
  <si>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</si>
  <si>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</si>
  <si>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</si>
  <si>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</si>
  <si>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</si>
  <si>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</si>
  <si>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</si>
  <si>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</si>
  <si>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</si>
  <si>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</si>
  <si>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</si>
  <si>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</si>
  <si>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</si>
  <si>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</si>
  <si>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</si>
  <si>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</si>
  <si>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</si>
  <si>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</si>
  <si>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</si>
  <si>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</si>
  <si>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</si>
  <si>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</si>
  <si>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</si>
  <si>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</si>
  <si>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</si>
  <si>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</si>
  <si>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</si>
  <si>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</si>
  <si>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</si>
  <si>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</si>
  <si>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</si>
  <si>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</si>
  <si>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</si>
  <si>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</si>
  <si>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</si>
  <si>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</si>
  <si>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</si>
  <si>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</si>
  <si>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</si>
  <si>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</si>
  <si>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</si>
  <si>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</si>
  <si>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</si>
  <si>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</si>
  <si>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</si>
  <si>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</si>
  <si>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</si>
  <si>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</si>
  <si>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</si>
  <si>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</si>
  <si>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</si>
  <si>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</si>
  <si>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</si>
  <si>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</si>
  <si>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</si>
  <si>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</si>
  <si>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</si>
  <si>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</si>
  <si>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</si>
  <si>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</si>
  <si>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</si>
  <si>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</si>
  <si>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</si>
  <si>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</si>
  <si>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</si>
  <si>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</si>
  <si>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</si>
  <si>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</si>
  <si>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</si>
  <si>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</si>
  <si>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</si>
  <si>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</si>
  <si>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</si>
  <si>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</si>
  <si>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</si>
  <si>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</si>
  <si>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</si>
  <si>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</si>
  <si>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</si>
  <si>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</si>
  <si>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</si>
  <si>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</si>
  <si>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</si>
  <si>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</si>
  <si>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</si>
  <si>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</si>
  <si>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</si>
  <si>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</si>
  <si>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</si>
  <si>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</si>
  <si>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</si>
  <si>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</si>
  <si>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</si>
  <si>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</si>
  <si>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</si>
  <si>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</si>
  <si>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</si>
  <si>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</si>
  <si>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</si>
  <si>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</si>
  <si>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</si>
  <si>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</si>
  <si>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</si>
  <si>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</si>
  <si>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</si>
  <si>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</si>
  <si>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</si>
  <si>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</si>
  <si>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</si>
  <si>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</si>
  <si>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</si>
  <si>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</si>
  <si>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</si>
  <si>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</si>
  <si>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</si>
  <si>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</si>
  <si>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</si>
  <si>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</si>
  <si>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</si>
  <si>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</si>
  <si>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</si>
  <si>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</si>
  <si>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</si>
  <si>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</si>
  <si>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</si>
  <si>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</si>
  <si>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</si>
  <si>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</si>
  <si>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</si>
  <si>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</si>
  <si>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</si>
  <si>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</si>
  <si>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</si>
  <si>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</si>
  <si>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</si>
  <si>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</si>
  <si>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</si>
  <si>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</si>
  <si>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</si>
  <si>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</si>
  <si>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</si>
  <si>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</si>
  <si>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</si>
  <si>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</si>
  <si>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</si>
  <si>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</si>
  <si>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</si>
  <si>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</si>
  <si>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</si>
  <si>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</si>
  <si>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</si>
  <si>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</si>
  <si>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</si>
  <si>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</si>
  <si>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</si>
  <si>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</si>
  <si>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</si>
  <si>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</si>
  <si>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</si>
  <si>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</si>
  <si>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</si>
  <si>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</si>
  <si>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</si>
  <si>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</si>
  <si>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</si>
  <si>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</si>
  <si>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</si>
  <si>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</si>
  <si>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</si>
  <si>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</si>
  <si>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</si>
  <si>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</si>
  <si>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</si>
  <si>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</si>
  <si>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</si>
  <si>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</si>
  <si>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</si>
  <si>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</si>
  <si>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</si>
  <si>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</si>
  <si>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</si>
  <si>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</si>
  <si>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</si>
  <si>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</si>
  <si>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</si>
  <si>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</si>
  <si>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</si>
  <si>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</si>
  <si>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</si>
  <si>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</si>
  <si>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</si>
  <si>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</si>
  <si>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</si>
  <si>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</si>
  <si>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</si>
  <si>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</si>
  <si>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</si>
  <si>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</si>
  <si>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</si>
  <si>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</si>
  <si>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</si>
  <si>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</si>
  <si>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</si>
  <si>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</si>
  <si>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</si>
  <si>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</si>
  <si>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</si>
  <si>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</si>
  <si>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</si>
  <si>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</si>
  <si>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</si>
  <si>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</si>
  <si>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</si>
  <si>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</si>
  <si>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</si>
  <si>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</si>
  <si>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</si>
  <si>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</si>
  <si>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</si>
  <si>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</si>
  <si>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</si>
  <si>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</si>
  <si>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</si>
  <si>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</si>
  <si>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</si>
  <si>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</si>
  <si>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</si>
  <si>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</si>
  <si>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</si>
  <si>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</si>
  <si>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</si>
  <si>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</si>
  <si>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</si>
  <si>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</si>
  <si>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</si>
  <si>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</si>
  <si>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</si>
  <si>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</si>
  <si>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</si>
  <si>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</si>
  <si>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</si>
  <si>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</si>
  <si>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</si>
  <si>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</si>
  <si>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</si>
  <si>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</si>
  <si>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</si>
  <si>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</si>
  <si>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</si>
  <si>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</si>
  <si>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</si>
  <si>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</si>
  <si>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</si>
  <si>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</si>
  <si>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</si>
  <si>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</si>
  <si>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</si>
  <si>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</si>
  <si>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Land between 26 and 32 Padnell Road</t>
  </si>
  <si>
    <t>land between 26 and 32 Padnell Road, PO8 8DZ</t>
  </si>
  <si>
    <t>27.03.2024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</si>
</sst>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S10" sqref="S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342</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c r="E9" s="1"/>
      <c r="F9" s="1"/>
      <c r="G9" s="1"/>
      <c r="H9" s="74"/>
      <c r="I9" s="3"/>
      <c r="J9" s="141"/>
      <c r="L9" s="147"/>
    </row>
    <row r="10" spans="1:12" ht="21" customHeight="1" x14ac:dyDescent="0.35">
      <c r="A10" s="149"/>
      <c r="B10" s="1"/>
      <c r="C10" s="62" t="s">
        <v>80</v>
      </c>
      <c r="D10" s="102">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4</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960</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6652.8</v>
      </c>
      <c r="E27" s="27" t="s">
        <v>96</v>
      </c>
      <c r="F27" s="1"/>
      <c r="G27" s="83"/>
      <c r="H27" s="81"/>
      <c r="I27" s="81"/>
      <c r="J27" s="144"/>
    </row>
    <row r="28" spans="1:14" ht="15.75" hidden="1" thickBot="1" x14ac:dyDescent="0.3">
      <c r="A28" s="149"/>
      <c r="B28" s="1"/>
      <c r="C28" s="26" t="s">
        <v>97</v>
      </c>
      <c r="D28" s="51">
        <f>IFERROR($D$27/1000000,"")</f>
        <v>6.6528000000000004E-3</v>
      </c>
      <c r="E28" s="27" t="s">
        <v>98</v>
      </c>
      <c r="F28" s="1"/>
      <c r="G28" s="83"/>
      <c r="H28" s="87"/>
      <c r="I28" s="84"/>
      <c r="J28" s="144"/>
    </row>
    <row r="29" spans="1:14" ht="15.75" hidden="1" thickBot="1" x14ac:dyDescent="0.3">
      <c r="A29" s="149"/>
      <c r="B29" s="1"/>
      <c r="C29" s="54" t="s">
        <v>99</v>
      </c>
      <c r="D29" s="56">
        <f>IFERROR($D$28*365.25,"")</f>
        <v>2.4299352000000001</v>
      </c>
      <c r="E29" s="27" t="s">
        <v>100</v>
      </c>
      <c r="F29" s="1"/>
      <c r="G29" s="83"/>
      <c r="H29" s="88"/>
      <c r="I29" s="84"/>
      <c r="J29" s="144"/>
    </row>
    <row r="30" spans="1:14" hidden="1" x14ac:dyDescent="0.25">
      <c r="A30" s="149"/>
      <c r="B30" s="1"/>
      <c r="C30" s="55" t="s">
        <v>101</v>
      </c>
      <c r="D30" s="57">
        <f>D29</f>
        <v>2.4299352000000001</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6652.8</v>
      </c>
      <c r="E33" s="27" t="s">
        <v>103</v>
      </c>
      <c r="F33" s="1"/>
      <c r="G33" s="83"/>
      <c r="H33" s="87"/>
      <c r="I33" s="84"/>
      <c r="J33" s="144"/>
    </row>
    <row r="34" spans="1:10" ht="15.75" hidden="1" thickBot="1" x14ac:dyDescent="0.3">
      <c r="A34" s="149"/>
      <c r="B34" s="1"/>
      <c r="C34" s="58" t="s">
        <v>104</v>
      </c>
      <c r="D34" s="59">
        <f>IFERROR($D$33/1000000,"")</f>
        <v>6.6528000000000004E-3</v>
      </c>
      <c r="E34" s="27" t="s">
        <v>105</v>
      </c>
      <c r="F34" s="1"/>
      <c r="G34" s="83"/>
      <c r="H34" s="87"/>
      <c r="I34" s="84"/>
      <c r="J34" s="144"/>
    </row>
    <row r="35" spans="1:10" ht="15.75" hidden="1" thickBot="1" x14ac:dyDescent="0.3">
      <c r="A35" s="149"/>
      <c r="B35" s="1"/>
      <c r="C35" s="58" t="s">
        <v>106</v>
      </c>
      <c r="D35" s="60">
        <f>IFERROR($D$34*365.25,"")</f>
        <v>2.4299352000000001</v>
      </c>
      <c r="E35" s="27" t="s">
        <v>107</v>
      </c>
      <c r="F35" s="1"/>
      <c r="G35" s="83"/>
      <c r="H35" s="88"/>
      <c r="I35" s="84"/>
      <c r="J35" s="144"/>
    </row>
    <row r="36" spans="1:10" x14ac:dyDescent="0.25">
      <c r="A36" s="149"/>
      <c r="B36" s="1"/>
      <c r="C36" s="55" t="s">
        <v>108</v>
      </c>
      <c r="D36" s="57">
        <f>D35</f>
        <v>2.4299352000000001</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113</v>
      </c>
      <c r="F10" s="1"/>
      <c r="G10" s="1"/>
      <c r="H10" s="136"/>
    </row>
    <row r="11" spans="1:11" ht="18" thickBot="1" x14ac:dyDescent="0.3">
      <c r="A11" s="128"/>
      <c r="B11" s="1"/>
      <c r="C11" s="270" t="s">
        <v>114</v>
      </c>
      <c r="D11" s="270"/>
      <c r="E11" s="97" t="s">
        <v>300</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0.11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1.4069755182944339</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1.4069755182944339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0.11</v>
      </c>
      <c r="E32" s="213">
        <f>SUM(E15:E31)</f>
        <v>1.4069755182944339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0.11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1.4069755182944339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0.11</v>
      </c>
      <c r="E27" s="94">
        <f>SUM(E10:E26)</f>
        <v>1.4069755182944339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4"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2.4299352000000001</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2.4299352000000001</v>
      </c>
      <c r="E13" s="18"/>
      <c r="F13" s="1"/>
      <c r="G13" s="1"/>
      <c r="H13" s="112"/>
    </row>
    <row r="14" spans="2:12" hidden="1" x14ac:dyDescent="0.25">
      <c r="B14" s="122"/>
      <c r="C14" s="15" t="s">
        <v>132</v>
      </c>
      <c r="D14" s="91">
        <f>D13*1.2</f>
        <v>2.91592224</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2.92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2.4299352000000001</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2.4299352000000001</v>
      </c>
      <c r="D17" s="18"/>
      <c r="E17" s="276"/>
    </row>
    <row r="18" spans="2:6" ht="15.75" thickTop="1" x14ac:dyDescent="0.25">
      <c r="B18" s="17" t="s">
        <v>132</v>
      </c>
      <c r="C18" s="48">
        <f>C17*1.2</f>
        <v>2.91592224</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2.4299352000000001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2.91592224</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1.3726809372383346</v>
      </c>
      <c r="J615" s="34">
        <f>VLOOKUP('Stage 2'!E11,Lookups!C621:K643,9,FALSE)</f>
        <v>12.790686529949399</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1.0044006857841474</v>
      </c>
      <c r="J616" s="34">
        <f>VLOOKUP('Stage 2'!E11,Lookups!C621:M643,10,FALSE)</f>
        <v>6.82169948263968</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0.73656050290837471</v>
      </c>
      <c r="J617" s="34">
        <f>VLOOKUP('Stage 2'!E11,Lookups!C621:P643,11,FALSE)</f>
        <v>7.5397731123912237</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cp:lastPrinted>2024-03-27T16:09:50Z</cp:lastPrinted>
  <dcterms:created xsi:type="dcterms:W3CDTF">2021-10-14T13:24:34Z</dcterms:created>
  <dcterms:modified xsi:type="dcterms:W3CDTF">2024-03-27T16:10:15Z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