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updateLinks="never" defaultThemeVersion="166925"/>
  <mc:AlternateContent xmlns:mc="http://schemas.openxmlformats.org/markup-compatibility/2006">
    <mc:Choice Requires="x15">
      <x15ac:absPath xmlns:x15ac="http://schemas.microsoft.com/office/spreadsheetml/2010/11/ac" url="https://thornsyoung.sharepoint.com/Shared Documents/Projects/2022/9 Princes Drive, Waterlooville - 6245.22.CC/Planning &amp; Building Regulations/"/>
    </mc:Choice>
  </mc:AlternateContent>
  <xr:revisionPtr revIDLastSave="13" documentId="14_{1DC4314E-0F94-431F-BDA4-1D0A482F9444}" xr6:coauthVersionLast="47" xr6:coauthVersionMax="47" xr10:uidLastSave="{9285E538-8D50-4A49-949E-0E0DA6568D5D}"/>
  <bookViews>
    <workbookView xWindow="-120" yWindow="-120" windowWidth="29040" windowHeight="15720"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<sst xmlns="http://schemas.openxmlformats.org/spreadsheetml/2006/main" count="2521" uniqueCount="343">
  <si>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</si>
  <si>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</si>
  <si>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</si>
  <si>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</si>
  <si>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</si>
  <si>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</si>
  <si>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</si>
  <si>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</si>
  <si>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</si>
  <si>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</si>
  <si>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</si>
  <si>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</si>
  <si>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</si>
  <si>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</si>
  <si>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</si>
  <si>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</si>
  <si>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</si>
  <si>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</si>
  <si>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</si>
  <si>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</si>
  <si>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</si>
  <si>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</si>
  <si>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</si>
  <si>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</si>
  <si>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</si>
  <si>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</si>
  <si>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</si>
  <si>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</si>
  <si>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</si>
  <si>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</si>
  <si>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</si>
  <si>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</si>
  <si>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</si>
  <si>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</si>
  <si>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</si>
  <si>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</si>
  <si>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</si>
  <si>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</si>
  <si>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</si>
  <si>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</si>
  <si>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</si>
  <si>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</si>
  <si>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</si>
  <si>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</si>
  <si>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</si>
  <si>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</si>
  <si>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</si>
  <si>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</si>
  <si>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</si>
  <si>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</si>
  <si>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</si>
  <si>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</si>
  <si>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</si>
  <si>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</si>
  <si>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</si>
  <si>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</si>
  <si>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</si>
  <si>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</si>
  <si>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</si>
  <si>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</si>
  <si>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</si>
  <si>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</si>
  <si>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</si>
  <si>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</si>
  <si>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</si>
  <si>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</si>
  <si>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</si>
  <si>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</si>
  <si>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</si>
  <si>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</si>
  <si>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</si>
  <si>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</si>
  <si>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</si>
  <si>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</si>
  <si>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</si>
  <si>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</si>
  <si>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</si>
  <si>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</si>
  <si>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</si>
  <si>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</si>
  <si>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</si>
  <si>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</si>
  <si>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</si>
  <si>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</si>
  <si>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</si>
  <si>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</si>
  <si>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</si>
  <si>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</si>
  <si>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</si>
  <si>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</si>
  <si>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</si>
  <si>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</si>
  <si>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</si>
  <si>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</si>
  <si>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</si>
  <si>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</si>
  <si>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</si>
  <si>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</si>
  <si>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</si>
  <si>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</si>
  <si>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</si>
  <si>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</si>
  <si>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</si>
  <si>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</si>
  <si>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</si>
  <si>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</si>
  <si>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</si>
  <si>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</si>
  <si>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</si>
  <si>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</si>
  <si>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</si>
  <si>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</si>
  <si>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</si>
  <si>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</si>
  <si>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</si>
  <si>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</si>
  <si>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</si>
  <si>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</si>
  <si>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</si>
  <si>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</si>
  <si>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</si>
  <si>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</si>
  <si>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</si>
  <si>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</si>
  <si>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</si>
  <si>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</si>
  <si>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</si>
  <si>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</si>
  <si>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</si>
  <si>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</si>
  <si>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</si>
  <si>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</si>
  <si>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</si>
  <si>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</si>
  <si>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</si>
  <si>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</si>
  <si>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</si>
  <si>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</si>
  <si>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</si>
  <si>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</si>
  <si>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</si>
  <si>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</si>
  <si>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</si>
  <si>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</si>
  <si>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</si>
  <si>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</si>
  <si>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</si>
  <si>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</si>
  <si>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</si>
  <si>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</si>
  <si>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</si>
  <si>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</si>
  <si>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</si>
  <si>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</si>
  <si>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</si>
  <si>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</si>
  <si>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</si>
  <si>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</si>
  <si>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</si>
  <si>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</si>
  <si>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</si>
  <si>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</si>
  <si>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</si>
  <si>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</si>
  <si>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</si>
  <si>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</si>
  <si>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</si>
  <si>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</si>
  <si>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</si>
  <si>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</si>
  <si>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</si>
  <si>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</si>
  <si>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</si>
  <si>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</si>
  <si>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</si>
  <si>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</si>
  <si>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</si>
  <si>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</si>
  <si>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</si>
  <si>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</si>
  <si>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</si>
  <si>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</si>
  <si>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</si>
  <si>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</si>
  <si>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</si>
  <si>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</si>
  <si>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</si>
  <si>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</si>
  <si>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</si>
  <si>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</si>
  <si>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</si>
  <si>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</si>
  <si>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</si>
  <si>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</si>
  <si>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</si>
  <si>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</si>
  <si>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</si>
  <si>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</si>
  <si>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</si>
  <si>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</si>
  <si>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</si>
  <si>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</si>
  <si>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</si>
  <si>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</si>
  <si>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</si>
  <si>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</si>
  <si>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</si>
  <si>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</si>
  <si>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</si>
  <si>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</si>
  <si>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</si>
  <si>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</si>
  <si>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</si>
  <si>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</si>
  <si>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</si>
  <si>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</si>
  <si>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</si>
  <si>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</si>
  <si>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</si>
  <si>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</si>
  <si>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</si>
  <si>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</si>
  <si>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</si>
  <si>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</si>
  <si>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</si>
  <si>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</si>
  <si>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</si>
  <si>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</si>
  <si>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</si>
  <si>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</si>
  <si>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</si>
  <si>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</si>
  <si>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</si>
  <si>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</si>
  <si>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</si>
  <si>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</si>
  <si>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</si>
  <si>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</si>
  <si>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</si>
  <si>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</si>
  <si>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</si>
  <si>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</si>
  <si>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</si>
  <si>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</si>
  <si>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</si>
  <si>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</si>
  <si>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</si>
  <si>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</si>
  <si>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</si>
  <si>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</si>
  <si>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</si>
  <si>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</si>
  <si>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</si>
  <si>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</si>
  <si>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</si>
  <si>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</si>
  <si>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</si>
  <si>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</si>
  <si>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</si>
  <si>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</si>
  <si>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</si>
  <si>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</si>
  <si>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</si>
  <si>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</si>
  <si>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</si>
  <si>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</si>
  <si>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</si>
  <si>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</si>
  <si>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</si>
  <si>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</si>
  <si>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</si>
  <si>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</si>
  <si>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</si>
  <si>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</si>
  <si>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</si>
  <si>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</si>
  <si>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</si>
  <si>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</si>
  <si>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</si>
  <si>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</si>
  <si>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</si>
  <si>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</si>
  <si>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</si>
  <si>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</si>
  <si>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</si>
  <si>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</si>
  <si>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</si>
  <si>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</si>
  <si>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</si>
  <si>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</si>
  <si>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</si>
  <si>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</si>
  <si>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</si>
  <si>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</si>
  <si>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</si>
  <si>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</si>
  <si>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</si>
  <si>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</si>
  <si>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</si>
  <si>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</si>
  <si>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</si>
  <si>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</si>
  <si>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</si>
  <si>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</si>
  <si>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</si>
  <si>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</si>
  <si>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</si>
  <si>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</si>
  <si>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</si>
  <si>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</si>
  <si>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</si>
  <si>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</si>
  <si>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</si>
  <si>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</si>
  <si>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</si>
  <si>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</si>
  <si>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</si>
  <si>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</si>
  <si>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</si>
  <si>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</si>
  <si>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</si>
  <si>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</si>
  <si>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</si>
  <si>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</si>
  <si>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</si>
  <si>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</si>
  <si>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</si>
  <si>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</si>
  <si>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</si>
  <si>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</si>
  <si>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</si>
  <si>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</si>
  <si>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</si>
  <si>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</si>
  <si>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</si>
  <si>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</si>
  <si>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</si>
  <si>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</si>
  <si>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</si>
  <si>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</si>
  <si>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9 Princes Drive</t>
  </si>
  <si>
    <t>APP/23/00012</t>
  </si>
  <si>
    <t>9 Princes Drive, Waterlooville, PO7 7QN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</si>
</sst>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2" zoomScaleNormal="100" workbookViewId="0">
      <selection activeCell="D95" sqref="D95:J95"/>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F17" sqref="F17"/>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44935</v>
      </c>
      <c r="E7" s="259"/>
      <c r="F7" s="259"/>
      <c r="G7" s="259"/>
      <c r="H7" s="259"/>
      <c r="I7" s="259"/>
      <c r="J7" s="259"/>
      <c r="K7" s="259"/>
      <c r="L7" s="135"/>
      <c r="M7" s="131"/>
    </row>
    <row r="8" spans="2:13" ht="35.25" customHeight="1" thickBot="1" x14ac:dyDescent="0.3">
      <c r="B8" s="122"/>
      <c r="C8" s="50" t="s">
        <v>72</v>
      </c>
      <c r="D8" s="260" t="s">
        <v>340</v>
      </c>
      <c r="E8" s="260"/>
      <c r="F8" s="260"/>
      <c r="G8" s="260"/>
      <c r="H8" s="260"/>
      <c r="I8" s="260"/>
      <c r="J8" s="260"/>
      <c r="K8" s="260"/>
      <c r="L8" s="134"/>
    </row>
    <row r="9" spans="2:13" ht="39.75" customHeight="1" thickBot="1" x14ac:dyDescent="0.3">
      <c r="B9" s="122"/>
      <c r="C9" s="138" t="s">
        <v>73</v>
      </c>
      <c r="D9" s="260" t="s">
        <v>341</v>
      </c>
      <c r="E9" s="260"/>
      <c r="F9" s="260"/>
      <c r="G9" s="260"/>
      <c r="H9" s="260"/>
      <c r="I9" s="260"/>
      <c r="J9" s="260"/>
      <c r="K9" s="260"/>
      <c r="L9" s="136"/>
    </row>
    <row r="10" spans="2:13" ht="97.5" customHeight="1" x14ac:dyDescent="0.25">
      <c r="B10" s="122"/>
      <c r="C10" s="139" t="s">
        <v>74</v>
      </c>
      <c r="D10" s="261" t="s">
        <v>342</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45139</v>
      </c>
      <c r="E9" s="1"/>
      <c r="F9" s="1"/>
      <c r="G9" s="1"/>
      <c r="H9" s="74"/>
      <c r="I9" s="3"/>
      <c r="J9" s="141"/>
      <c r="L9" s="147"/>
    </row>
    <row r="10" spans="1:12" ht="21" customHeight="1" thickBot="1" x14ac:dyDescent="0.4">
      <c r="A10" s="149"/>
      <c r="B10" s="1"/>
      <c r="C10" s="62" t="s">
        <v>78</v>
      </c>
      <c r="D10" s="102">
        <v>1.4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1.4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75" thickBot="1" x14ac:dyDescent="0.3">
      <c r="A24" s="149"/>
      <c r="B24" s="1"/>
      <c r="C24" s="26" t="s">
        <v>89</v>
      </c>
      <c r="D24" s="51">
        <f>IFERROR(D23*D11,"")</f>
        <v>168</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1164.2400000000002</v>
      </c>
      <c r="E27" s="27" t="s">
        <v>92</v>
      </c>
      <c r="F27" s="1"/>
      <c r="G27" s="83"/>
      <c r="H27" s="81"/>
      <c r="I27" s="81"/>
      <c r="J27" s="144"/>
    </row>
    <row r="28" spans="1:14" ht="15.75" hidden="1" thickBot="1" x14ac:dyDescent="0.3">
      <c r="A28" s="149"/>
      <c r="B28" s="1"/>
      <c r="C28" s="26" t="s">
        <v>93</v>
      </c>
      <c r="D28" s="51">
        <f>IFERROR($D$27/1000000,"")</f>
        <v>1.1642400000000002E-3</v>
      </c>
      <c r="E28" s="27" t="s">
        <v>94</v>
      </c>
      <c r="F28" s="1"/>
      <c r="G28" s="83"/>
      <c r="H28" s="87"/>
      <c r="I28" s="84"/>
      <c r="J28" s="144"/>
    </row>
    <row r="29" spans="1:14" ht="15.75" hidden="1" thickBot="1" x14ac:dyDescent="0.3">
      <c r="A29" s="149"/>
      <c r="B29" s="1"/>
      <c r="C29" s="54" t="s">
        <v>95</v>
      </c>
      <c r="D29" s="56">
        <f>IFERROR($D$28*365.25,"")</f>
        <v>0.42523866000000005</v>
      </c>
      <c r="E29" s="27" t="s">
        <v>96</v>
      </c>
      <c r="F29" s="1"/>
      <c r="G29" s="83"/>
      <c r="H29" s="88"/>
      <c r="I29" s="84"/>
      <c r="J29" s="144"/>
    </row>
    <row r="30" spans="1:14" hidden="1" x14ac:dyDescent="0.25">
      <c r="A30" s="149"/>
      <c r="B30" s="1"/>
      <c r="C30" s="55" t="s">
        <v>97</v>
      </c>
      <c r="D30" s="57">
        <f>D29</f>
        <v>0.42523866000000005</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1164.2400000000002</v>
      </c>
      <c r="E33" s="27" t="s">
        <v>99</v>
      </c>
      <c r="F33" s="1"/>
      <c r="G33" s="83"/>
      <c r="H33" s="87"/>
      <c r="I33" s="84"/>
      <c r="J33" s="144"/>
    </row>
    <row r="34" spans="1:10" ht="15.75" hidden="1" thickBot="1" x14ac:dyDescent="0.3">
      <c r="A34" s="149"/>
      <c r="B34" s="1"/>
      <c r="C34" s="58" t="s">
        <v>100</v>
      </c>
      <c r="D34" s="59">
        <f>IFERROR($D$33/1000000,"")</f>
        <v>1.1642400000000002E-3</v>
      </c>
      <c r="E34" s="27" t="s">
        <v>101</v>
      </c>
      <c r="F34" s="1"/>
      <c r="G34" s="83"/>
      <c r="H34" s="87"/>
      <c r="I34" s="84"/>
      <c r="J34" s="144"/>
    </row>
    <row r="35" spans="1:10" ht="15.75" hidden="1" thickBot="1" x14ac:dyDescent="0.3">
      <c r="A35" s="149"/>
      <c r="B35" s="1"/>
      <c r="C35" s="58" t="s">
        <v>102</v>
      </c>
      <c r="D35" s="60">
        <f>IFERROR($D$34*365.25,"")</f>
        <v>0.42523866000000005</v>
      </c>
      <c r="E35" s="27" t="s">
        <v>103</v>
      </c>
      <c r="F35" s="1"/>
      <c r="G35" s="83"/>
      <c r="H35" s="88"/>
      <c r="I35" s="84"/>
      <c r="J35" s="144"/>
    </row>
    <row r="36" spans="1:10" x14ac:dyDescent="0.25">
      <c r="A36" s="149"/>
      <c r="B36" s="1"/>
      <c r="C36" s="55" t="s">
        <v>104</v>
      </c>
      <c r="D36" s="57">
        <f>D35</f>
        <v>0.42523866000000005</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63"/>
      <c r="D3" s="263"/>
      <c r="E3" s="263"/>
      <c r="F3" s="263"/>
      <c r="G3" s="263"/>
      <c r="H3" s="264"/>
    </row>
    <row r="4" spans="1:11" ht="15" customHeight="1" x14ac:dyDescent="0.25">
      <c r="A4" s="128"/>
      <c r="B4" s="262"/>
      <c r="C4" s="263"/>
      <c r="D4" s="263"/>
      <c r="E4" s="263"/>
      <c r="F4" s="263"/>
      <c r="G4" s="263"/>
      <c r="H4" s="264"/>
    </row>
    <row r="5" spans="1:11" ht="15" customHeight="1" x14ac:dyDescent="0.25">
      <c r="A5" s="128"/>
      <c r="B5" s="262"/>
      <c r="C5" s="263"/>
      <c r="D5" s="263"/>
      <c r="E5" s="263"/>
      <c r="F5" s="263"/>
      <c r="G5" s="263"/>
      <c r="H5" s="264"/>
    </row>
    <row r="6" spans="1:11" ht="17.25" x14ac:dyDescent="0.25">
      <c r="A6" s="128"/>
      <c r="B6" s="1"/>
      <c r="C6" s="1"/>
      <c r="D6" s="1"/>
      <c r="E6" s="1"/>
      <c r="F6" s="1"/>
      <c r="G6" s="1"/>
      <c r="H6" s="135"/>
    </row>
    <row r="7" spans="1:11" ht="18" customHeight="1" x14ac:dyDescent="0.25">
      <c r="A7" s="128"/>
      <c r="B7" s="1"/>
      <c r="C7" s="271" t="s">
        <v>76</v>
      </c>
      <c r="D7" s="271"/>
      <c r="E7" s="271"/>
      <c r="F7" s="271"/>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288</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3.6999999999999998E-2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0.53449146134549985</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0.53449146134549985</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5">
      <c r="A32" s="128"/>
      <c r="B32" s="1"/>
      <c r="C32" s="70" t="s">
        <v>118</v>
      </c>
      <c r="D32" s="93">
        <f>SUM(D15:D31)</f>
        <v>3.6999999999999998E-2</v>
      </c>
      <c r="E32" s="213">
        <f>SUM(E15:E31)</f>
        <v>0.53449146134549985</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3.6999999999999998E-2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0.53449146134549985</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5">
      <c r="A27" s="128"/>
      <c r="B27" s="1"/>
      <c r="C27" s="66" t="s">
        <v>118</v>
      </c>
      <c r="D27" s="120">
        <f>SUM(D10:D26)</f>
        <v>3.6999999999999998E-2</v>
      </c>
      <c r="E27" s="94">
        <f>SUM(E10:E26)</f>
        <v>0.53449146134549985</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2" t="s">
        <v>123</v>
      </c>
      <c r="C3" s="273"/>
      <c r="D3" s="273"/>
      <c r="E3" s="273"/>
      <c r="F3" s="273"/>
      <c r="G3" s="273"/>
      <c r="H3" s="274"/>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1" t="s">
        <v>124</v>
      </c>
      <c r="D7" s="271"/>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0.42523866000000005</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0.42523866000000005</v>
      </c>
      <c r="E13" s="18"/>
      <c r="F13" s="1"/>
      <c r="G13" s="1"/>
      <c r="H13" s="112"/>
    </row>
    <row r="14" spans="2:12" hidden="1" x14ac:dyDescent="0.25">
      <c r="B14" s="122"/>
      <c r="C14" s="15" t="s">
        <v>128</v>
      </c>
      <c r="D14" s="91">
        <f>D13*1.2</f>
        <v>0.51028639200000003</v>
      </c>
      <c r="E14" s="18"/>
      <c r="F14" s="1"/>
      <c r="G14" s="1"/>
      <c r="H14" s="112"/>
    </row>
    <row r="15" spans="2:12" ht="11.25" customHeight="1" x14ac:dyDescent="0.25">
      <c r="B15" s="122"/>
      <c r="C15" s="9"/>
      <c r="D15" s="11"/>
      <c r="E15" s="12"/>
      <c r="F15" s="1"/>
      <c r="G15" s="1"/>
      <c r="H15" s="112"/>
    </row>
    <row r="16" spans="2:12" ht="24.75" customHeight="1" x14ac:dyDescent="0.2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2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5">
      <c r="B18" s="122"/>
      <c r="C18" s="276"/>
      <c r="D18" s="278"/>
      <c r="E18" s="1"/>
      <c r="F18" s="276"/>
      <c r="G18" s="277"/>
      <c r="H18" s="112"/>
    </row>
    <row r="19" spans="2:8" ht="15" hidden="1" customHeight="1" x14ac:dyDescent="0.25">
      <c r="B19" s="122"/>
      <c r="C19" s="276"/>
      <c r="D19" s="278"/>
      <c r="E19" s="1"/>
      <c r="F19" s="276"/>
      <c r="G19" s="277"/>
      <c r="H19" s="112"/>
    </row>
    <row r="20" spans="2:8" ht="15" hidden="1" customHeight="1" x14ac:dyDescent="0.25">
      <c r="B20" s="122"/>
      <c r="C20" s="276"/>
      <c r="D20" s="278"/>
      <c r="E20" s="1"/>
      <c r="F20" s="276"/>
      <c r="G20" s="277"/>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6" t="s">
        <v>130</v>
      </c>
      <c r="D23" s="278" t="str">
        <f>IF(ROUND(D14,2)&lt;0,0&amp;" kg TN/year",ROUND(D14,2)&amp;" kg TN/year")</f>
        <v>0.51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25">
      <c r="B25" s="122"/>
      <c r="C25" s="276"/>
      <c r="D25" s="278"/>
      <c r="E25" s="1"/>
      <c r="F25" s="276"/>
      <c r="G25" s="277"/>
      <c r="H25" s="112"/>
    </row>
    <row r="26" spans="2:8" ht="15.75" customHeight="1" x14ac:dyDescent="0.25">
      <c r="B26" s="122"/>
      <c r="C26" s="276"/>
      <c r="D26" s="278"/>
      <c r="E26" s="1"/>
      <c r="F26" s="276"/>
      <c r="G26" s="277"/>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6" t="s">
        <v>132</v>
      </c>
      <c r="G9" s="3"/>
      <c r="H9" s="3"/>
      <c r="I9" s="9"/>
      <c r="K9" s="7"/>
    </row>
    <row r="10" spans="2:11" ht="21" customHeight="1" thickTop="1" thickBot="1" x14ac:dyDescent="0.4">
      <c r="B10" s="15" t="s">
        <v>133</v>
      </c>
      <c r="D10" s="23"/>
      <c r="E10" s="276"/>
      <c r="G10" s="3"/>
      <c r="H10" s="3" t="s">
        <v>134</v>
      </c>
      <c r="I10" s="9"/>
      <c r="J10" s="6"/>
      <c r="K10" s="8"/>
    </row>
    <row r="11" spans="2:11" ht="18.75" thickTop="1" thickBot="1" x14ac:dyDescent="0.3">
      <c r="B11" s="16" t="s">
        <v>135</v>
      </c>
      <c r="D11" s="24"/>
      <c r="E11" s="276"/>
      <c r="G11" s="7"/>
      <c r="H11" s="7" t="e">
        <f>IF(C33&lt;0,"Well done, you're in the clear…,""")</f>
        <v>#REF!</v>
      </c>
      <c r="I11" s="7"/>
      <c r="J11" s="7"/>
      <c r="K11" s="8"/>
    </row>
    <row r="12" spans="2:11" ht="29.25" customHeight="1" thickTop="1" x14ac:dyDescent="0.25">
      <c r="B12" s="17" t="s">
        <v>136</v>
      </c>
      <c r="D12" s="25"/>
      <c r="E12" s="276"/>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0.42523866000000005</v>
      </c>
      <c r="D15" s="21"/>
      <c r="E15" s="276" t="s">
        <v>138</v>
      </c>
    </row>
    <row r="16" spans="2:11" ht="16.5" thickTop="1" thickBot="1" x14ac:dyDescent="0.3">
      <c r="B16" s="15" t="s">
        <v>126</v>
      </c>
      <c r="C16" s="22">
        <f>'Stage 3'!E27-'Stage 2'!E32</f>
        <v>0</v>
      </c>
      <c r="D16" s="21"/>
      <c r="E16" s="276"/>
    </row>
    <row r="17" spans="2:6" ht="16.5" thickTop="1" thickBot="1" x14ac:dyDescent="0.3">
      <c r="B17" s="16" t="s">
        <v>127</v>
      </c>
      <c r="C17" s="47">
        <f>C15+C16</f>
        <v>0.42523866000000005</v>
      </c>
      <c r="D17" s="18"/>
      <c r="E17" s="276"/>
    </row>
    <row r="18" spans="2:6" ht="15.75" thickTop="1" x14ac:dyDescent="0.25">
      <c r="B18" s="17" t="s">
        <v>128</v>
      </c>
      <c r="C18" s="48">
        <f>C17*1.2</f>
        <v>0.51028639200000003</v>
      </c>
      <c r="D18" s="18"/>
      <c r="E18" s="276"/>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0.42523866000000005</v>
      </c>
      <c r="F24" s="278" t="e">
        <f>C33</f>
        <v>#REF!</v>
      </c>
    </row>
    <row r="25" spans="2:6" ht="15.75" thickTop="1" x14ac:dyDescent="0.25">
      <c r="F25" s="278"/>
    </row>
    <row r="26" spans="2:6" x14ac:dyDescent="0.25">
      <c r="F26" s="278"/>
    </row>
    <row r="27" spans="2:6" ht="15.75" thickBot="1" x14ac:dyDescent="0.3">
      <c r="C27" s="22" t="e">
        <f>'Stage 3'!#REF!-'Stage 2'!#REF!</f>
        <v>#REF!</v>
      </c>
      <c r="F27" s="278"/>
    </row>
    <row r="28" spans="2:6" ht="15.75" thickTop="1" x14ac:dyDescent="0.25"/>
    <row r="29" spans="2:6" ht="15.75" thickBot="1" x14ac:dyDescent="0.3">
      <c r="F29" s="278">
        <f>C18</f>
        <v>0.51028639200000003</v>
      </c>
    </row>
    <row r="30" spans="2:6" ht="16.5" thickTop="1" thickBot="1" x14ac:dyDescent="0.3">
      <c r="C30" s="47" t="e">
        <f>C24+C27</f>
        <v>#REF!</v>
      </c>
      <c r="F30" s="278"/>
    </row>
    <row r="31" spans="2:6" ht="15.75" thickTop="1" x14ac:dyDescent="0.25">
      <c r="F31" s="278"/>
    </row>
    <row r="32" spans="2:6" ht="15.75" thickBot="1" x14ac:dyDescent="0.3">
      <c r="F32" s="278"/>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79" t="s">
        <v>139</v>
      </c>
      <c r="C2" s="280"/>
      <c r="D2" s="280"/>
      <c r="E2" s="280"/>
      <c r="F2" s="280"/>
      <c r="G2" s="280"/>
      <c r="H2" s="280"/>
      <c r="I2" s="280"/>
      <c r="J2" s="280"/>
      <c r="K2" s="280"/>
      <c r="L2" s="280"/>
      <c r="M2" s="280"/>
      <c r="N2" s="280"/>
      <c r="O2" s="280"/>
      <c r="P2" s="281"/>
    </row>
    <row r="3" spans="2:16" x14ac:dyDescent="0.2">
      <c r="B3" s="282"/>
      <c r="C3" s="283"/>
      <c r="D3" s="283"/>
      <c r="E3" s="283"/>
      <c r="F3" s="283"/>
      <c r="G3" s="283"/>
      <c r="H3" s="283"/>
      <c r="I3" s="283"/>
      <c r="J3" s="283"/>
      <c r="K3" s="283"/>
      <c r="L3" s="283"/>
      <c r="M3" s="283"/>
      <c r="N3" s="283"/>
      <c r="O3" s="283"/>
      <c r="P3" s="284"/>
    </row>
    <row r="4" spans="2:16" x14ac:dyDescent="0.2">
      <c r="B4" s="282"/>
      <c r="C4" s="283"/>
      <c r="D4" s="283"/>
      <c r="E4" s="283"/>
      <c r="F4" s="283"/>
      <c r="G4" s="283"/>
      <c r="H4" s="283"/>
      <c r="I4" s="283"/>
      <c r="J4" s="283"/>
      <c r="K4" s="283"/>
      <c r="L4" s="283"/>
      <c r="M4" s="283"/>
      <c r="N4" s="283"/>
      <c r="O4" s="283"/>
      <c r="P4" s="284"/>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339</v>
      </c>
      <c r="D9" s="189">
        <v>25</v>
      </c>
      <c r="E9" s="189">
        <f>D9+2</f>
        <v>27</v>
      </c>
      <c r="F9" s="188">
        <v>25</v>
      </c>
      <c r="G9" s="190">
        <v>27</v>
      </c>
      <c r="H9" s="26"/>
      <c r="I9" s="26"/>
      <c r="J9" s="26"/>
      <c r="K9" s="26"/>
      <c r="L9" s="26"/>
      <c r="M9" s="26"/>
      <c r="N9" s="26"/>
      <c r="O9" s="26"/>
      <c r="P9" s="124"/>
    </row>
    <row r="10" spans="2:16" x14ac:dyDescent="0.2">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
      <c r="B11" s="123"/>
      <c r="C11" s="171" t="s">
        <v>146</v>
      </c>
      <c r="D11" s="189">
        <v>25</v>
      </c>
      <c r="E11" s="189">
        <f t="shared" si="0"/>
        <v>27</v>
      </c>
      <c r="F11" s="188">
        <v>25</v>
      </c>
      <c r="G11" s="190">
        <f t="shared" si="1"/>
        <v>27</v>
      </c>
      <c r="H11" s="26"/>
      <c r="I11" s="26"/>
      <c r="J11" s="26"/>
      <c r="K11" s="26"/>
      <c r="L11" s="26"/>
      <c r="M11" s="26"/>
      <c r="N11" s="26"/>
      <c r="O11" s="26"/>
      <c r="P11" s="124"/>
    </row>
    <row r="12" spans="2:16" x14ac:dyDescent="0.2">
      <c r="B12" s="123"/>
      <c r="C12" s="171" t="s">
        <v>147</v>
      </c>
      <c r="D12" s="189">
        <v>25</v>
      </c>
      <c r="E12" s="189">
        <f t="shared" si="0"/>
        <v>27</v>
      </c>
      <c r="F12" s="188">
        <v>25</v>
      </c>
      <c r="G12" s="190">
        <f t="shared" si="1"/>
        <v>27</v>
      </c>
      <c r="H12" s="26"/>
      <c r="I12" s="26"/>
      <c r="J12" s="26"/>
      <c r="K12" s="26"/>
      <c r="L12" s="26"/>
      <c r="M12" s="26"/>
      <c r="N12" s="26"/>
      <c r="O12" s="26"/>
      <c r="P12" s="124"/>
    </row>
    <row r="13" spans="2:16" x14ac:dyDescent="0.2">
      <c r="B13" s="123"/>
      <c r="C13" s="171" t="s">
        <v>148</v>
      </c>
      <c r="D13" s="189">
        <v>25</v>
      </c>
      <c r="E13" s="189">
        <f t="shared" si="0"/>
        <v>27</v>
      </c>
      <c r="F13" s="188">
        <v>25</v>
      </c>
      <c r="G13" s="190">
        <f t="shared" si="1"/>
        <v>27</v>
      </c>
      <c r="H13" s="26"/>
      <c r="I13" s="26"/>
      <c r="J13" s="26"/>
      <c r="K13" s="26"/>
      <c r="L13" s="26"/>
      <c r="M13" s="26"/>
      <c r="N13" s="26"/>
      <c r="O13" s="26"/>
      <c r="P13" s="124"/>
    </row>
    <row r="14" spans="2:16" x14ac:dyDescent="0.2">
      <c r="B14" s="123"/>
      <c r="C14" s="171" t="s">
        <v>149</v>
      </c>
      <c r="D14" s="189">
        <v>25</v>
      </c>
      <c r="E14" s="189">
        <f t="shared" si="0"/>
        <v>27</v>
      </c>
      <c r="F14" s="188">
        <v>25</v>
      </c>
      <c r="G14" s="190">
        <f t="shared" si="1"/>
        <v>27</v>
      </c>
      <c r="H14" s="26"/>
      <c r="I14" s="26"/>
      <c r="J14" s="26"/>
      <c r="K14" s="26"/>
      <c r="L14" s="26"/>
      <c r="M14" s="26"/>
      <c r="N14" s="26"/>
      <c r="O14" s="26"/>
      <c r="P14" s="124"/>
    </row>
    <row r="15" spans="2:16" x14ac:dyDescent="0.2">
      <c r="B15" s="123"/>
      <c r="C15" s="179" t="s">
        <v>150</v>
      </c>
      <c r="D15" s="188">
        <v>13</v>
      </c>
      <c r="E15" s="189">
        <f t="shared" si="0"/>
        <v>15</v>
      </c>
      <c r="F15" s="188">
        <v>13</v>
      </c>
      <c r="G15" s="190">
        <f t="shared" si="1"/>
        <v>15</v>
      </c>
      <c r="H15" s="26"/>
      <c r="I15" s="26"/>
      <c r="J15" s="26"/>
      <c r="K15" s="26"/>
      <c r="L15" s="26"/>
      <c r="M15" s="26"/>
      <c r="N15" s="26"/>
      <c r="O15" s="26"/>
      <c r="P15" s="124"/>
    </row>
    <row r="16" spans="2:16" x14ac:dyDescent="0.2">
      <c r="B16" s="123"/>
      <c r="C16" s="179" t="s">
        <v>151</v>
      </c>
      <c r="D16" s="188">
        <v>25</v>
      </c>
      <c r="E16" s="189">
        <f t="shared" si="0"/>
        <v>27</v>
      </c>
      <c r="F16" s="188">
        <v>25</v>
      </c>
      <c r="G16" s="190">
        <f t="shared" si="1"/>
        <v>27</v>
      </c>
      <c r="H16" s="26"/>
      <c r="I16" s="26"/>
      <c r="J16" s="26"/>
      <c r="K16" s="26"/>
      <c r="L16" s="26"/>
      <c r="M16" s="26"/>
      <c r="N16" s="26"/>
      <c r="O16" s="26"/>
      <c r="P16" s="124"/>
    </row>
    <row r="17" spans="2:16" x14ac:dyDescent="0.2">
      <c r="B17" s="123"/>
      <c r="C17" s="179" t="s">
        <v>152</v>
      </c>
      <c r="D17" s="188">
        <v>25</v>
      </c>
      <c r="E17" s="189">
        <f t="shared" si="0"/>
        <v>27</v>
      </c>
      <c r="F17" s="188">
        <v>25</v>
      </c>
      <c r="G17" s="190">
        <f t="shared" si="1"/>
        <v>27</v>
      </c>
      <c r="H17" s="26"/>
      <c r="I17" s="26"/>
      <c r="J17" s="26"/>
      <c r="K17" s="26"/>
      <c r="L17" s="26"/>
      <c r="M17" s="26"/>
      <c r="N17" s="26"/>
      <c r="O17" s="26"/>
      <c r="P17" s="124"/>
    </row>
    <row r="18" spans="2:16" x14ac:dyDescent="0.2">
      <c r="B18" s="123"/>
      <c r="C18" s="179" t="s">
        <v>153</v>
      </c>
      <c r="D18" s="188">
        <v>8</v>
      </c>
      <c r="E18" s="189">
        <f t="shared" si="0"/>
        <v>10</v>
      </c>
      <c r="F18" s="188">
        <v>8</v>
      </c>
      <c r="G18" s="190">
        <f t="shared" si="1"/>
        <v>10</v>
      </c>
      <c r="H18" s="26"/>
      <c r="I18" s="26"/>
      <c r="J18" s="26"/>
      <c r="K18" s="26"/>
      <c r="L18" s="26"/>
      <c r="M18" s="26"/>
      <c r="N18" s="26"/>
      <c r="O18" s="26"/>
      <c r="P18" s="124"/>
    </row>
    <row r="19" spans="2:16" x14ac:dyDescent="0.2">
      <c r="B19" s="123"/>
      <c r="C19" s="179" t="s">
        <v>154</v>
      </c>
      <c r="D19" s="188">
        <v>25</v>
      </c>
      <c r="E19" s="189">
        <f t="shared" si="0"/>
        <v>27</v>
      </c>
      <c r="F19" s="188">
        <v>25</v>
      </c>
      <c r="G19" s="190">
        <f t="shared" si="1"/>
        <v>27</v>
      </c>
      <c r="H19" s="26"/>
      <c r="I19" s="26"/>
      <c r="J19" s="26"/>
      <c r="K19" s="26"/>
      <c r="L19" s="26"/>
      <c r="M19" s="26"/>
      <c r="N19" s="26"/>
      <c r="O19" s="26"/>
      <c r="P19" s="124"/>
    </row>
    <row r="20" spans="2:16" x14ac:dyDescent="0.2">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
      <c r="B21" s="123"/>
      <c r="C21" s="179" t="s">
        <v>156</v>
      </c>
      <c r="D21" s="188">
        <v>25</v>
      </c>
      <c r="E21" s="189">
        <f t="shared" si="0"/>
        <v>27</v>
      </c>
      <c r="F21" s="188">
        <v>25</v>
      </c>
      <c r="G21" s="190">
        <f t="shared" si="1"/>
        <v>27</v>
      </c>
      <c r="H21" s="26"/>
      <c r="I21" s="26"/>
      <c r="J21" s="26"/>
      <c r="K21" s="26"/>
      <c r="L21" s="26"/>
      <c r="M21" s="26"/>
      <c r="N21" s="26"/>
      <c r="O21" s="26"/>
      <c r="P21" s="124"/>
    </row>
    <row r="22" spans="2:16" x14ac:dyDescent="0.2">
      <c r="B22" s="123"/>
      <c r="C22" s="179" t="s">
        <v>157</v>
      </c>
      <c r="D22" s="188">
        <v>25</v>
      </c>
      <c r="E22" s="189">
        <f t="shared" si="0"/>
        <v>27</v>
      </c>
      <c r="F22" s="188">
        <v>25</v>
      </c>
      <c r="G22" s="190">
        <f t="shared" si="1"/>
        <v>27</v>
      </c>
      <c r="H22" s="26"/>
      <c r="I22" s="26"/>
      <c r="J22" s="26"/>
      <c r="K22" s="26"/>
      <c r="L22" s="26"/>
      <c r="M22" s="26"/>
      <c r="N22" s="26"/>
      <c r="O22" s="26"/>
      <c r="P22" s="124"/>
    </row>
    <row r="23" spans="2:16" x14ac:dyDescent="0.2">
      <c r="B23" s="123"/>
      <c r="C23" s="179" t="s">
        <v>158</v>
      </c>
      <c r="D23" s="188">
        <v>25</v>
      </c>
      <c r="E23" s="189">
        <f t="shared" si="0"/>
        <v>27</v>
      </c>
      <c r="F23" s="188">
        <v>25</v>
      </c>
      <c r="G23" s="190">
        <f t="shared" si="1"/>
        <v>27</v>
      </c>
      <c r="H23" s="26"/>
      <c r="I23" s="26"/>
      <c r="J23" s="26"/>
      <c r="K23" s="26"/>
      <c r="L23" s="26"/>
      <c r="M23" s="26"/>
      <c r="N23" s="26"/>
      <c r="O23" s="26"/>
      <c r="P23" s="124"/>
    </row>
    <row r="24" spans="2:16" x14ac:dyDescent="0.2">
      <c r="B24" s="123"/>
      <c r="C24" s="179" t="s">
        <v>159</v>
      </c>
      <c r="D24" s="188">
        <v>7</v>
      </c>
      <c r="E24" s="189">
        <f t="shared" si="0"/>
        <v>9</v>
      </c>
      <c r="F24" s="188">
        <v>7</v>
      </c>
      <c r="G24" s="215">
        <f t="shared" si="1"/>
        <v>9</v>
      </c>
      <c r="H24" s="26"/>
      <c r="I24" s="26"/>
      <c r="J24" s="26"/>
      <c r="K24" s="26"/>
      <c r="L24" s="26"/>
      <c r="M24" s="26"/>
      <c r="N24" s="26"/>
      <c r="O24" s="26"/>
      <c r="P24" s="124"/>
    </row>
    <row r="25" spans="2:16" x14ac:dyDescent="0.2">
      <c r="B25" s="123"/>
      <c r="C25" s="179" t="s">
        <v>160</v>
      </c>
      <c r="D25" s="188">
        <v>25</v>
      </c>
      <c r="E25" s="189">
        <f t="shared" si="0"/>
        <v>27</v>
      </c>
      <c r="F25" s="188">
        <v>25</v>
      </c>
      <c r="G25" s="215">
        <f t="shared" si="1"/>
        <v>27</v>
      </c>
      <c r="H25" s="26"/>
      <c r="I25" s="26"/>
      <c r="J25" s="26"/>
      <c r="K25" s="26"/>
      <c r="L25" s="26"/>
      <c r="M25" s="26"/>
      <c r="N25" s="26"/>
      <c r="O25" s="26"/>
      <c r="P25" s="124"/>
    </row>
    <row r="26" spans="2:16" x14ac:dyDescent="0.2">
      <c r="B26" s="123"/>
      <c r="C26" s="179" t="s">
        <v>161</v>
      </c>
      <c r="D26" s="188">
        <v>25</v>
      </c>
      <c r="E26" s="189">
        <f t="shared" si="0"/>
        <v>27</v>
      </c>
      <c r="F26" s="188">
        <v>25</v>
      </c>
      <c r="G26" s="190">
        <f t="shared" si="1"/>
        <v>27</v>
      </c>
      <c r="H26" s="26"/>
      <c r="I26" s="26"/>
      <c r="J26" s="26"/>
      <c r="K26" s="26"/>
      <c r="L26" s="26"/>
      <c r="M26" s="26"/>
      <c r="N26" s="26"/>
      <c r="O26" s="26"/>
      <c r="P26" s="124"/>
    </row>
    <row r="27" spans="2:16" x14ac:dyDescent="0.2">
      <c r="B27" s="123"/>
      <c r="C27" s="179" t="s">
        <v>162</v>
      </c>
      <c r="D27" s="188">
        <v>25</v>
      </c>
      <c r="E27" s="189">
        <f t="shared" si="0"/>
        <v>27</v>
      </c>
      <c r="F27" s="188">
        <v>25</v>
      </c>
      <c r="G27" s="190">
        <f t="shared" si="1"/>
        <v>27</v>
      </c>
      <c r="H27" s="26"/>
      <c r="I27" s="26"/>
      <c r="J27" s="26"/>
      <c r="K27" s="26"/>
      <c r="L27" s="26"/>
      <c r="M27" s="26"/>
      <c r="N27" s="26"/>
      <c r="O27" s="26"/>
      <c r="P27" s="124"/>
    </row>
    <row r="28" spans="2:16" x14ac:dyDescent="0.2">
      <c r="B28" s="123"/>
      <c r="C28" s="179" t="s">
        <v>163</v>
      </c>
      <c r="D28" s="188">
        <v>25</v>
      </c>
      <c r="E28" s="189">
        <f t="shared" si="0"/>
        <v>27</v>
      </c>
      <c r="F28" s="188">
        <v>25</v>
      </c>
      <c r="G28" s="190">
        <f t="shared" si="1"/>
        <v>27</v>
      </c>
      <c r="H28" s="26"/>
      <c r="I28" s="26"/>
      <c r="J28" s="26"/>
      <c r="K28" s="26"/>
      <c r="L28" s="26"/>
      <c r="M28" s="26"/>
      <c r="N28" s="26"/>
      <c r="O28" s="26"/>
      <c r="P28" s="124"/>
    </row>
    <row r="29" spans="2:16" x14ac:dyDescent="0.2">
      <c r="B29" s="123"/>
      <c r="C29" s="179" t="s">
        <v>164</v>
      </c>
      <c r="D29" s="188">
        <v>25</v>
      </c>
      <c r="E29" s="189">
        <f t="shared" si="0"/>
        <v>27</v>
      </c>
      <c r="F29" s="188">
        <v>25</v>
      </c>
      <c r="G29" s="190">
        <f t="shared" si="1"/>
        <v>27</v>
      </c>
      <c r="H29" s="26"/>
      <c r="I29" s="26"/>
      <c r="J29" s="26"/>
      <c r="K29" s="26"/>
      <c r="L29" s="26"/>
      <c r="M29" s="26"/>
      <c r="N29" s="26"/>
      <c r="O29" s="26"/>
      <c r="P29" s="124"/>
    </row>
    <row r="30" spans="2:16" x14ac:dyDescent="0.2">
      <c r="B30" s="123"/>
      <c r="C30" s="179" t="s">
        <v>165</v>
      </c>
      <c r="D30" s="188">
        <v>25</v>
      </c>
      <c r="E30" s="189">
        <f t="shared" si="0"/>
        <v>27</v>
      </c>
      <c r="F30" s="188">
        <v>25</v>
      </c>
      <c r="G30" s="190">
        <f t="shared" si="1"/>
        <v>27</v>
      </c>
      <c r="H30" s="26"/>
      <c r="I30" s="26"/>
      <c r="J30" s="26"/>
      <c r="K30" s="26"/>
      <c r="L30" s="26"/>
      <c r="M30" s="26"/>
      <c r="N30" s="26"/>
      <c r="O30" s="26"/>
      <c r="P30" s="124"/>
    </row>
    <row r="31" spans="2:16" x14ac:dyDescent="0.2">
      <c r="B31" s="123"/>
      <c r="C31" s="179" t="s">
        <v>166</v>
      </c>
      <c r="D31" s="188">
        <v>25</v>
      </c>
      <c r="E31" s="189">
        <f t="shared" si="0"/>
        <v>27</v>
      </c>
      <c r="F31" s="188">
        <v>25</v>
      </c>
      <c r="G31" s="190">
        <f t="shared" si="1"/>
        <v>27</v>
      </c>
      <c r="H31" s="26"/>
      <c r="I31" s="26"/>
      <c r="J31" s="26"/>
      <c r="K31" s="26"/>
      <c r="L31" s="26"/>
      <c r="M31" s="26"/>
      <c r="N31" s="26"/>
      <c r="O31" s="26"/>
      <c r="P31" s="124"/>
    </row>
    <row r="32" spans="2:16" x14ac:dyDescent="0.2">
      <c r="B32" s="123"/>
      <c r="C32" s="179" t="s">
        <v>167</v>
      </c>
      <c r="D32" s="188">
        <v>25</v>
      </c>
      <c r="E32" s="189">
        <f t="shared" si="0"/>
        <v>27</v>
      </c>
      <c r="F32" s="188">
        <v>25</v>
      </c>
      <c r="G32" s="190">
        <f t="shared" si="1"/>
        <v>27</v>
      </c>
      <c r="H32" s="26"/>
      <c r="I32" s="26"/>
      <c r="J32" s="26"/>
      <c r="K32" s="26"/>
      <c r="L32" s="26"/>
      <c r="M32" s="26"/>
      <c r="N32" s="26"/>
      <c r="O32" s="26"/>
      <c r="P32" s="124"/>
    </row>
    <row r="33" spans="2:16" x14ac:dyDescent="0.2">
      <c r="B33" s="123"/>
      <c r="C33" s="179" t="s">
        <v>168</v>
      </c>
      <c r="D33" s="188">
        <v>25</v>
      </c>
      <c r="E33" s="189">
        <f t="shared" si="0"/>
        <v>27</v>
      </c>
      <c r="F33" s="188">
        <v>25</v>
      </c>
      <c r="G33" s="190">
        <f t="shared" si="1"/>
        <v>27</v>
      </c>
      <c r="H33" s="26"/>
      <c r="I33" s="26"/>
      <c r="J33" s="26"/>
      <c r="K33" s="26"/>
      <c r="L33" s="26"/>
      <c r="M33" s="26"/>
      <c r="N33" s="26"/>
      <c r="O33" s="26"/>
      <c r="P33" s="124"/>
    </row>
    <row r="34" spans="2:16" x14ac:dyDescent="0.2">
      <c r="B34" s="123"/>
      <c r="C34" s="179" t="s">
        <v>169</v>
      </c>
      <c r="D34" s="188">
        <v>25</v>
      </c>
      <c r="E34" s="189">
        <f t="shared" si="0"/>
        <v>27</v>
      </c>
      <c r="F34" s="188">
        <v>25</v>
      </c>
      <c r="G34" s="190">
        <f t="shared" si="1"/>
        <v>27</v>
      </c>
      <c r="H34" s="26"/>
      <c r="I34" s="26"/>
      <c r="J34" s="26"/>
      <c r="K34" s="26"/>
      <c r="L34" s="26"/>
      <c r="M34" s="26"/>
      <c r="N34" s="26"/>
      <c r="O34" s="26"/>
      <c r="P34" s="124"/>
    </row>
    <row r="35" spans="2:16" x14ac:dyDescent="0.2">
      <c r="B35" s="123"/>
      <c r="C35" s="179" t="s">
        <v>170</v>
      </c>
      <c r="D35" s="188">
        <v>25</v>
      </c>
      <c r="E35" s="189">
        <f t="shared" si="0"/>
        <v>27</v>
      </c>
      <c r="F35" s="188">
        <v>25</v>
      </c>
      <c r="G35" s="190">
        <f t="shared" si="1"/>
        <v>27</v>
      </c>
      <c r="H35" s="26"/>
      <c r="I35" s="26"/>
      <c r="J35" s="26"/>
      <c r="K35" s="26"/>
      <c r="L35" s="26"/>
      <c r="M35" s="26"/>
      <c r="N35" s="26"/>
      <c r="O35" s="26"/>
      <c r="P35" s="124"/>
    </row>
    <row r="36" spans="2:16" x14ac:dyDescent="0.2">
      <c r="B36" s="123"/>
      <c r="C36" s="179" t="s">
        <v>171</v>
      </c>
      <c r="D36" s="188">
        <v>25</v>
      </c>
      <c r="E36" s="189">
        <f t="shared" si="0"/>
        <v>27</v>
      </c>
      <c r="F36" s="188">
        <v>25</v>
      </c>
      <c r="G36" s="190">
        <f t="shared" si="1"/>
        <v>27</v>
      </c>
      <c r="H36" s="26"/>
      <c r="I36" s="26"/>
      <c r="J36" s="26"/>
      <c r="K36" s="26"/>
      <c r="L36" s="26"/>
      <c r="M36" s="26"/>
      <c r="N36" s="26"/>
      <c r="O36" s="26"/>
      <c r="P36" s="124"/>
    </row>
    <row r="37" spans="2:16" x14ac:dyDescent="0.2">
      <c r="B37" s="123"/>
      <c r="C37" s="179" t="s">
        <v>172</v>
      </c>
      <c r="D37" s="188">
        <v>25</v>
      </c>
      <c r="E37" s="189">
        <f t="shared" si="0"/>
        <v>27</v>
      </c>
      <c r="F37" s="188">
        <v>25</v>
      </c>
      <c r="G37" s="190">
        <f t="shared" si="1"/>
        <v>27</v>
      </c>
      <c r="H37" s="26"/>
      <c r="I37" s="26"/>
      <c r="J37" s="26"/>
      <c r="K37" s="26"/>
      <c r="L37" s="26"/>
      <c r="M37" s="26"/>
      <c r="N37" s="26"/>
      <c r="O37" s="26"/>
      <c r="P37" s="124"/>
    </row>
    <row r="38" spans="2:16" x14ac:dyDescent="0.2">
      <c r="B38" s="123"/>
      <c r="C38" s="179" t="s">
        <v>173</v>
      </c>
      <c r="D38" s="188">
        <v>25</v>
      </c>
      <c r="E38" s="189">
        <f t="shared" si="0"/>
        <v>27</v>
      </c>
      <c r="F38" s="188">
        <v>25</v>
      </c>
      <c r="G38" s="190">
        <f t="shared" si="1"/>
        <v>27</v>
      </c>
      <c r="H38" s="26"/>
      <c r="I38" s="26"/>
      <c r="J38" s="26"/>
      <c r="K38" s="26"/>
      <c r="L38" s="26"/>
      <c r="M38" s="26"/>
      <c r="N38" s="26"/>
      <c r="O38" s="26"/>
      <c r="P38" s="124"/>
    </row>
    <row r="39" spans="2:16" x14ac:dyDescent="0.2">
      <c r="B39" s="123"/>
      <c r="C39" s="179" t="s">
        <v>174</v>
      </c>
      <c r="D39" s="188">
        <v>25</v>
      </c>
      <c r="E39" s="189">
        <f t="shared" si="0"/>
        <v>27</v>
      </c>
      <c r="F39" s="188">
        <v>25</v>
      </c>
      <c r="G39" s="190">
        <f t="shared" si="1"/>
        <v>27</v>
      </c>
      <c r="H39" s="26"/>
      <c r="I39" s="26"/>
      <c r="J39" s="26"/>
      <c r="K39" s="26"/>
      <c r="L39" s="26"/>
      <c r="M39" s="26"/>
      <c r="N39" s="26"/>
      <c r="O39" s="26"/>
      <c r="P39" s="124"/>
    </row>
    <row r="40" spans="2:16" x14ac:dyDescent="0.2">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
      <c r="B41" s="123"/>
      <c r="C41" s="179" t="s">
        <v>175</v>
      </c>
      <c r="D41" s="188">
        <v>25</v>
      </c>
      <c r="E41" s="189">
        <f t="shared" si="0"/>
        <v>27</v>
      </c>
      <c r="F41" s="188">
        <v>25</v>
      </c>
      <c r="G41" s="190">
        <f t="shared" si="1"/>
        <v>27</v>
      </c>
      <c r="H41" s="26"/>
      <c r="I41" s="26"/>
      <c r="J41" s="26"/>
      <c r="K41" s="26"/>
      <c r="L41" s="26"/>
      <c r="M41" s="26"/>
      <c r="N41" s="26"/>
      <c r="O41" s="26"/>
      <c r="P41" s="124"/>
    </row>
    <row r="42" spans="2:16" x14ac:dyDescent="0.2">
      <c r="B42" s="123"/>
      <c r="C42" s="179" t="s">
        <v>176</v>
      </c>
      <c r="D42" s="188">
        <v>25</v>
      </c>
      <c r="E42" s="189">
        <f t="shared" si="0"/>
        <v>27</v>
      </c>
      <c r="F42" s="188">
        <v>25</v>
      </c>
      <c r="G42" s="190">
        <f t="shared" si="1"/>
        <v>27</v>
      </c>
      <c r="H42" s="26"/>
      <c r="I42" s="26"/>
      <c r="J42" s="26"/>
      <c r="K42" s="26"/>
      <c r="L42" s="26"/>
      <c r="M42" s="26"/>
      <c r="N42" s="26"/>
      <c r="O42" s="26"/>
      <c r="P42" s="124"/>
    </row>
    <row r="43" spans="2:16" x14ac:dyDescent="0.2">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
      <c r="B44" s="123"/>
      <c r="C44" s="179" t="s">
        <v>177</v>
      </c>
      <c r="D44" s="188">
        <v>25</v>
      </c>
      <c r="E44" s="189">
        <f t="shared" si="0"/>
        <v>27</v>
      </c>
      <c r="F44" s="188">
        <v>25</v>
      </c>
      <c r="G44" s="190">
        <f t="shared" si="1"/>
        <v>27</v>
      </c>
      <c r="H44" s="26"/>
      <c r="I44" s="26"/>
      <c r="J44" s="26"/>
      <c r="K44" s="26"/>
      <c r="L44" s="26"/>
      <c r="M44" s="26"/>
      <c r="N44" s="26"/>
      <c r="O44" s="26"/>
      <c r="P44" s="124"/>
    </row>
    <row r="45" spans="2:16" x14ac:dyDescent="0.2">
      <c r="B45" s="123"/>
      <c r="C45" s="179" t="s">
        <v>178</v>
      </c>
      <c r="D45" s="188">
        <v>25</v>
      </c>
      <c r="E45" s="189">
        <f t="shared" si="0"/>
        <v>27</v>
      </c>
      <c r="F45" s="188">
        <v>25</v>
      </c>
      <c r="G45" s="190">
        <f t="shared" si="1"/>
        <v>27</v>
      </c>
      <c r="H45" s="26"/>
      <c r="I45" s="26"/>
      <c r="J45" s="26"/>
      <c r="K45" s="26"/>
      <c r="L45" s="26"/>
      <c r="M45" s="26"/>
      <c r="N45" s="26"/>
      <c r="O45" s="26"/>
      <c r="P45" s="124"/>
    </row>
    <row r="46" spans="2:16" x14ac:dyDescent="0.2">
      <c r="B46" s="123"/>
      <c r="C46" s="179" t="s">
        <v>179</v>
      </c>
      <c r="D46" s="188">
        <v>33</v>
      </c>
      <c r="E46" s="189">
        <f t="shared" si="0"/>
        <v>35</v>
      </c>
      <c r="F46" s="188">
        <v>33</v>
      </c>
      <c r="G46" s="190">
        <f t="shared" si="1"/>
        <v>35</v>
      </c>
      <c r="H46" s="26"/>
      <c r="I46" s="26"/>
      <c r="J46" s="26"/>
      <c r="K46" s="26"/>
      <c r="L46" s="26"/>
      <c r="M46" s="26"/>
      <c r="N46" s="26"/>
      <c r="O46" s="26"/>
      <c r="P46" s="124"/>
    </row>
    <row r="47" spans="2:16" x14ac:dyDescent="0.2">
      <c r="B47" s="123"/>
      <c r="C47" s="179" t="s">
        <v>180</v>
      </c>
      <c r="D47" s="188">
        <v>25</v>
      </c>
      <c r="E47" s="189">
        <f t="shared" si="0"/>
        <v>27</v>
      </c>
      <c r="F47" s="188">
        <v>25</v>
      </c>
      <c r="G47" s="190">
        <f t="shared" si="1"/>
        <v>27</v>
      </c>
      <c r="H47" s="26"/>
      <c r="I47" s="26"/>
      <c r="J47" s="26"/>
      <c r="K47" s="26"/>
      <c r="L47" s="26"/>
      <c r="M47" s="26"/>
      <c r="N47" s="26"/>
      <c r="O47" s="26"/>
      <c r="P47" s="124"/>
    </row>
    <row r="48" spans="2:16" x14ac:dyDescent="0.2">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
      <c r="B50" s="123"/>
      <c r="C50" s="179" t="s">
        <v>82</v>
      </c>
      <c r="D50" s="188">
        <v>25</v>
      </c>
      <c r="E50" s="189">
        <f t="shared" si="0"/>
        <v>27</v>
      </c>
      <c r="F50" s="188">
        <v>25</v>
      </c>
      <c r="G50" s="190">
        <f t="shared" si="1"/>
        <v>27</v>
      </c>
      <c r="H50" s="26"/>
      <c r="I50" s="26"/>
      <c r="J50" s="26"/>
      <c r="K50" s="26"/>
      <c r="L50" s="26"/>
      <c r="M50" s="26"/>
      <c r="N50" s="26"/>
      <c r="O50" s="26"/>
      <c r="P50" s="124"/>
    </row>
    <row r="51" spans="2:16" x14ac:dyDescent="0.2">
      <c r="B51" s="123"/>
      <c r="C51" s="179" t="s">
        <v>181</v>
      </c>
      <c r="D51" s="188">
        <v>25</v>
      </c>
      <c r="E51" s="189">
        <f t="shared" si="0"/>
        <v>27</v>
      </c>
      <c r="F51" s="188">
        <v>25</v>
      </c>
      <c r="G51" s="190">
        <f t="shared" si="1"/>
        <v>27</v>
      </c>
      <c r="H51" s="26"/>
      <c r="I51" s="26"/>
      <c r="J51" s="26"/>
      <c r="K51" s="26"/>
      <c r="L51" s="26"/>
      <c r="M51" s="26"/>
      <c r="N51" s="26"/>
      <c r="O51" s="26"/>
      <c r="P51" s="124"/>
    </row>
    <row r="52" spans="2:16" x14ac:dyDescent="0.2">
      <c r="B52" s="123"/>
      <c r="C52" s="179" t="s">
        <v>182</v>
      </c>
      <c r="D52" s="188">
        <v>25</v>
      </c>
      <c r="E52" s="189">
        <f t="shared" si="0"/>
        <v>27</v>
      </c>
      <c r="F52" s="188">
        <v>25</v>
      </c>
      <c r="G52" s="190">
        <f t="shared" si="1"/>
        <v>27</v>
      </c>
      <c r="H52" s="26"/>
      <c r="I52" s="26"/>
      <c r="J52" s="26"/>
      <c r="K52" s="26"/>
      <c r="L52" s="26"/>
      <c r="M52" s="26"/>
      <c r="N52" s="26"/>
      <c r="O52" s="26"/>
      <c r="P52" s="124"/>
    </row>
    <row r="53" spans="2:16" x14ac:dyDescent="0.2">
      <c r="B53" s="123"/>
      <c r="C53" s="179" t="s">
        <v>183</v>
      </c>
      <c r="D53" s="188">
        <v>8</v>
      </c>
      <c r="E53" s="189">
        <f t="shared" si="0"/>
        <v>10</v>
      </c>
      <c r="F53" s="188">
        <v>8</v>
      </c>
      <c r="G53" s="190">
        <f t="shared" si="1"/>
        <v>10</v>
      </c>
      <c r="H53" s="26"/>
      <c r="I53" s="26"/>
      <c r="J53" s="26"/>
      <c r="K53" s="26"/>
      <c r="L53" s="26"/>
      <c r="M53" s="26"/>
      <c r="N53" s="26"/>
      <c r="O53" s="26"/>
      <c r="P53" s="124"/>
    </row>
    <row r="54" spans="2:16" x14ac:dyDescent="0.2">
      <c r="B54" s="123"/>
      <c r="C54" s="179" t="s">
        <v>184</v>
      </c>
      <c r="D54" s="188">
        <v>25</v>
      </c>
      <c r="E54" s="189">
        <f t="shared" si="0"/>
        <v>27</v>
      </c>
      <c r="F54" s="188">
        <v>25</v>
      </c>
      <c r="G54" s="190">
        <f t="shared" si="1"/>
        <v>27</v>
      </c>
      <c r="H54" s="26"/>
      <c r="I54" s="26"/>
      <c r="J54" s="26"/>
      <c r="K54" s="26"/>
      <c r="L54" s="26"/>
      <c r="M54" s="26"/>
      <c r="N54" s="26"/>
      <c r="O54" s="26"/>
      <c r="P54" s="124"/>
    </row>
    <row r="55" spans="2:16" x14ac:dyDescent="0.2">
      <c r="B55" s="123"/>
      <c r="C55" s="179" t="s">
        <v>185</v>
      </c>
      <c r="D55" s="188">
        <v>25</v>
      </c>
      <c r="E55" s="189">
        <f t="shared" si="0"/>
        <v>27</v>
      </c>
      <c r="F55" s="188">
        <v>25</v>
      </c>
      <c r="G55" s="190">
        <f t="shared" si="1"/>
        <v>27</v>
      </c>
      <c r="H55" s="26"/>
      <c r="I55" s="26"/>
      <c r="J55" s="26"/>
      <c r="K55" s="26"/>
      <c r="L55" s="26"/>
      <c r="M55" s="26"/>
      <c r="N55" s="26"/>
      <c r="O55" s="26"/>
      <c r="P55" s="124"/>
    </row>
    <row r="56" spans="2:16" x14ac:dyDescent="0.2">
      <c r="B56" s="123"/>
      <c r="C56" s="179" t="s">
        <v>186</v>
      </c>
      <c r="D56" s="188">
        <v>23</v>
      </c>
      <c r="E56" s="189">
        <f t="shared" si="0"/>
        <v>25</v>
      </c>
      <c r="F56" s="188">
        <v>23</v>
      </c>
      <c r="G56" s="190">
        <f t="shared" si="1"/>
        <v>25</v>
      </c>
      <c r="H56" s="26"/>
      <c r="I56" s="26"/>
      <c r="J56" s="26"/>
      <c r="K56" s="26"/>
      <c r="L56" s="26"/>
      <c r="M56" s="26"/>
      <c r="N56" s="26"/>
      <c r="O56" s="26"/>
      <c r="P56" s="124"/>
    </row>
    <row r="57" spans="2:16" x14ac:dyDescent="0.2">
      <c r="B57" s="123"/>
      <c r="C57" s="179" t="s">
        <v>187</v>
      </c>
      <c r="D57" s="188">
        <v>25</v>
      </c>
      <c r="E57" s="189">
        <f t="shared" si="0"/>
        <v>27</v>
      </c>
      <c r="F57" s="188">
        <v>25</v>
      </c>
      <c r="G57" s="190">
        <f t="shared" si="1"/>
        <v>27</v>
      </c>
      <c r="H57" s="26"/>
      <c r="I57" s="26"/>
      <c r="J57" s="26"/>
      <c r="K57" s="26"/>
      <c r="L57" s="26"/>
      <c r="M57" s="26"/>
      <c r="N57" s="26"/>
      <c r="O57" s="26"/>
      <c r="P57" s="124"/>
    </row>
    <row r="58" spans="2:16" x14ac:dyDescent="0.2">
      <c r="B58" s="123"/>
      <c r="C58" s="179" t="s">
        <v>188</v>
      </c>
      <c r="D58" s="188">
        <v>25</v>
      </c>
      <c r="E58" s="189">
        <f t="shared" si="0"/>
        <v>27</v>
      </c>
      <c r="F58" s="188">
        <v>25</v>
      </c>
      <c r="G58" s="190">
        <f t="shared" si="1"/>
        <v>27</v>
      </c>
      <c r="H58" s="26"/>
      <c r="I58" s="26"/>
      <c r="J58" s="26"/>
      <c r="K58" s="26"/>
      <c r="L58" s="26"/>
      <c r="M58" s="26"/>
      <c r="N58" s="26"/>
      <c r="O58" s="26"/>
      <c r="P58" s="124"/>
    </row>
    <row r="59" spans="2:16" x14ac:dyDescent="0.2">
      <c r="B59" s="123"/>
      <c r="C59" s="179" t="s">
        <v>189</v>
      </c>
      <c r="D59" s="188">
        <v>25</v>
      </c>
      <c r="E59" s="189">
        <f t="shared" si="0"/>
        <v>27</v>
      </c>
      <c r="F59" s="188">
        <v>25</v>
      </c>
      <c r="G59" s="190">
        <f t="shared" si="1"/>
        <v>27</v>
      </c>
      <c r="H59" s="26"/>
      <c r="I59" s="26"/>
      <c r="J59" s="26"/>
      <c r="K59" s="26"/>
      <c r="L59" s="26"/>
      <c r="M59" s="26"/>
      <c r="N59" s="26"/>
      <c r="O59" s="26"/>
      <c r="P59" s="124"/>
    </row>
    <row r="60" spans="2:16" x14ac:dyDescent="0.2">
      <c r="B60" s="123"/>
      <c r="C60" s="179" t="s">
        <v>190</v>
      </c>
      <c r="D60" s="188">
        <v>18</v>
      </c>
      <c r="E60" s="189">
        <f t="shared" si="0"/>
        <v>20</v>
      </c>
      <c r="F60" s="188">
        <v>18</v>
      </c>
      <c r="G60" s="190">
        <f t="shared" si="1"/>
        <v>20</v>
      </c>
      <c r="H60" s="26"/>
      <c r="I60" s="26"/>
      <c r="J60" s="26"/>
      <c r="K60" s="26"/>
      <c r="L60" s="26"/>
      <c r="M60" s="26"/>
      <c r="N60" s="26"/>
      <c r="O60" s="26"/>
      <c r="P60" s="124"/>
    </row>
    <row r="61" spans="2:16" x14ac:dyDescent="0.2">
      <c r="B61" s="123"/>
      <c r="C61" s="179" t="s">
        <v>191</v>
      </c>
      <c r="D61" s="188">
        <v>25</v>
      </c>
      <c r="E61" s="189">
        <f t="shared" si="0"/>
        <v>27</v>
      </c>
      <c r="F61" s="188">
        <v>25</v>
      </c>
      <c r="G61" s="190">
        <f t="shared" si="1"/>
        <v>27</v>
      </c>
      <c r="H61" s="26"/>
      <c r="I61" s="26"/>
      <c r="J61" s="26"/>
      <c r="K61" s="26"/>
      <c r="L61" s="26"/>
      <c r="M61" s="26"/>
      <c r="N61" s="26"/>
      <c r="O61" s="26"/>
      <c r="P61" s="124"/>
    </row>
    <row r="62" spans="2:16" x14ac:dyDescent="0.2">
      <c r="B62" s="123"/>
      <c r="C62" s="179" t="s">
        <v>192</v>
      </c>
      <c r="D62" s="188">
        <v>25</v>
      </c>
      <c r="E62" s="189">
        <f t="shared" si="0"/>
        <v>27</v>
      </c>
      <c r="F62" s="188">
        <v>25</v>
      </c>
      <c r="G62" s="190">
        <f t="shared" si="1"/>
        <v>27</v>
      </c>
      <c r="H62" s="26"/>
      <c r="I62" s="26"/>
      <c r="J62" s="26"/>
      <c r="K62" s="26"/>
      <c r="L62" s="26"/>
      <c r="M62" s="26"/>
      <c r="N62" s="26"/>
      <c r="O62" s="26"/>
      <c r="P62" s="124"/>
    </row>
    <row r="63" spans="2:16" x14ac:dyDescent="0.2">
      <c r="B63" s="123"/>
      <c r="C63" s="179" t="s">
        <v>193</v>
      </c>
      <c r="D63" s="188">
        <v>7</v>
      </c>
      <c r="E63" s="189">
        <f t="shared" si="0"/>
        <v>9</v>
      </c>
      <c r="F63" s="188">
        <v>7</v>
      </c>
      <c r="G63" s="190">
        <f t="shared" si="1"/>
        <v>9</v>
      </c>
      <c r="H63" s="26"/>
      <c r="I63" s="26"/>
      <c r="J63" s="26"/>
      <c r="K63" s="26"/>
      <c r="L63" s="26"/>
      <c r="M63" s="26"/>
      <c r="N63" s="26"/>
      <c r="O63" s="26"/>
      <c r="P63" s="124"/>
    </row>
    <row r="64" spans="2:16" x14ac:dyDescent="0.2">
      <c r="B64" s="123"/>
      <c r="C64" s="179" t="s">
        <v>194</v>
      </c>
      <c r="D64" s="188">
        <v>7.5</v>
      </c>
      <c r="E64" s="189">
        <f t="shared" si="0"/>
        <v>9.5</v>
      </c>
      <c r="F64" s="188">
        <v>7.5</v>
      </c>
      <c r="G64" s="190">
        <f t="shared" si="1"/>
        <v>9.5</v>
      </c>
      <c r="H64" s="26"/>
      <c r="I64" s="26"/>
      <c r="J64" s="26"/>
      <c r="K64" s="26"/>
      <c r="L64" s="26"/>
      <c r="M64" s="26"/>
      <c r="N64" s="26"/>
      <c r="O64" s="26"/>
      <c r="P64" s="124"/>
    </row>
    <row r="65" spans="2:16" x14ac:dyDescent="0.2">
      <c r="B65" s="123"/>
      <c r="C65" s="179" t="s">
        <v>195</v>
      </c>
      <c r="D65" s="188">
        <v>25</v>
      </c>
      <c r="E65" s="189">
        <f t="shared" si="0"/>
        <v>27</v>
      </c>
      <c r="F65" s="188">
        <v>25</v>
      </c>
      <c r="G65" s="190">
        <f t="shared" si="1"/>
        <v>27</v>
      </c>
      <c r="H65" s="26"/>
      <c r="I65" s="26"/>
      <c r="J65" s="26"/>
      <c r="K65" s="26"/>
      <c r="L65" s="26"/>
      <c r="M65" s="26"/>
      <c r="N65" s="26"/>
      <c r="O65" s="26"/>
      <c r="P65" s="124"/>
    </row>
    <row r="66" spans="2:16" x14ac:dyDescent="0.2">
      <c r="B66" s="123"/>
      <c r="C66" s="179" t="s">
        <v>196</v>
      </c>
      <c r="D66" s="188">
        <v>25</v>
      </c>
      <c r="E66" s="189">
        <f t="shared" si="0"/>
        <v>27</v>
      </c>
      <c r="F66" s="188">
        <v>25</v>
      </c>
      <c r="G66" s="190">
        <f t="shared" si="1"/>
        <v>27</v>
      </c>
      <c r="H66" s="26"/>
      <c r="I66" s="26"/>
      <c r="J66" s="26"/>
      <c r="K66" s="26"/>
      <c r="L66" s="26"/>
      <c r="M66" s="26"/>
      <c r="N66" s="26"/>
      <c r="O66" s="26"/>
      <c r="P66" s="124"/>
    </row>
    <row r="67" spans="2:16" x14ac:dyDescent="0.2">
      <c r="B67" s="123"/>
      <c r="C67" s="179" t="s">
        <v>197</v>
      </c>
      <c r="D67" s="188">
        <v>25</v>
      </c>
      <c r="E67" s="189">
        <f t="shared" si="0"/>
        <v>27</v>
      </c>
      <c r="F67" s="188">
        <v>25</v>
      </c>
      <c r="G67" s="190">
        <f t="shared" si="1"/>
        <v>27</v>
      </c>
      <c r="H67" s="26"/>
      <c r="I67" s="26"/>
      <c r="J67" s="26"/>
      <c r="K67" s="26"/>
      <c r="L67" s="26"/>
      <c r="M67" s="26"/>
      <c r="N67" s="26"/>
      <c r="O67" s="26"/>
      <c r="P67" s="124"/>
    </row>
    <row r="68" spans="2:16" x14ac:dyDescent="0.2">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
      <c r="B69" s="123"/>
      <c r="C69" s="179" t="s">
        <v>198</v>
      </c>
      <c r="D69" s="188">
        <v>25</v>
      </c>
      <c r="E69" s="189">
        <f t="shared" si="0"/>
        <v>27</v>
      </c>
      <c r="F69" s="188">
        <v>25</v>
      </c>
      <c r="G69" s="190">
        <f t="shared" si="1"/>
        <v>27</v>
      </c>
      <c r="H69" s="26"/>
      <c r="I69" s="26"/>
      <c r="J69" s="26"/>
      <c r="K69" s="26"/>
      <c r="L69" s="26"/>
      <c r="M69" s="26"/>
      <c r="N69" s="26"/>
      <c r="O69" s="26"/>
      <c r="P69" s="124"/>
    </row>
    <row r="70" spans="2:16" x14ac:dyDescent="0.2">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
      <c r="B71" s="123"/>
      <c r="C71" s="179" t="s">
        <v>199</v>
      </c>
      <c r="D71" s="188">
        <v>25</v>
      </c>
      <c r="E71" s="189">
        <f t="shared" si="0"/>
        <v>27</v>
      </c>
      <c r="F71" s="188">
        <v>25</v>
      </c>
      <c r="G71" s="190">
        <f t="shared" si="1"/>
        <v>27</v>
      </c>
      <c r="H71" s="26"/>
      <c r="I71" s="26"/>
      <c r="J71" s="26"/>
      <c r="K71" s="26"/>
      <c r="L71" s="26"/>
      <c r="M71" s="26"/>
      <c r="N71" s="26"/>
      <c r="O71" s="26"/>
      <c r="P71" s="124"/>
    </row>
    <row r="72" spans="2:16" x14ac:dyDescent="0.2">
      <c r="B72" s="123"/>
      <c r="C72" s="179" t="s">
        <v>200</v>
      </c>
      <c r="D72" s="188">
        <v>12</v>
      </c>
      <c r="E72" s="189">
        <f t="shared" si="0"/>
        <v>14</v>
      </c>
      <c r="F72" s="188">
        <v>12</v>
      </c>
      <c r="G72" s="190">
        <f t="shared" si="1"/>
        <v>14</v>
      </c>
      <c r="H72" s="26"/>
      <c r="I72" s="26"/>
      <c r="J72" s="26"/>
      <c r="K72" s="26"/>
      <c r="L72" s="26"/>
      <c r="M72" s="26"/>
      <c r="N72" s="26"/>
      <c r="O72" s="26"/>
      <c r="P72" s="124"/>
    </row>
    <row r="73" spans="2:16" x14ac:dyDescent="0.2">
      <c r="B73" s="123"/>
      <c r="C73" s="179" t="s">
        <v>201</v>
      </c>
      <c r="D73" s="188">
        <v>25</v>
      </c>
      <c r="E73" s="189">
        <f t="shared" si="0"/>
        <v>27</v>
      </c>
      <c r="F73" s="188">
        <v>25</v>
      </c>
      <c r="G73" s="190">
        <f t="shared" si="1"/>
        <v>27</v>
      </c>
      <c r="H73" s="26"/>
      <c r="I73" s="26"/>
      <c r="J73" s="26"/>
      <c r="K73" s="26"/>
      <c r="L73" s="26"/>
      <c r="M73" s="26"/>
      <c r="N73" s="26"/>
      <c r="O73" s="26"/>
      <c r="P73" s="124"/>
    </row>
    <row r="74" spans="2:16" x14ac:dyDescent="0.2">
      <c r="B74" s="123"/>
      <c r="C74" s="179" t="s">
        <v>202</v>
      </c>
      <c r="D74" s="188">
        <v>25</v>
      </c>
      <c r="E74" s="189">
        <f t="shared" si="0"/>
        <v>27</v>
      </c>
      <c r="F74" s="188">
        <v>25</v>
      </c>
      <c r="G74" s="190">
        <f t="shared" si="1"/>
        <v>27</v>
      </c>
      <c r="H74" s="26"/>
      <c r="I74" s="26"/>
      <c r="J74" s="26"/>
      <c r="K74" s="26"/>
      <c r="L74" s="26"/>
      <c r="M74" s="26"/>
      <c r="N74" s="26"/>
      <c r="O74" s="26"/>
      <c r="P74" s="124"/>
    </row>
    <row r="75" spans="2:16" x14ac:dyDescent="0.2">
      <c r="B75" s="123"/>
      <c r="C75" s="179" t="s">
        <v>203</v>
      </c>
      <c r="D75" s="188">
        <v>25</v>
      </c>
      <c r="E75" s="189">
        <f t="shared" si="0"/>
        <v>27</v>
      </c>
      <c r="F75" s="188">
        <v>25</v>
      </c>
      <c r="G75" s="190">
        <f t="shared" si="1"/>
        <v>27</v>
      </c>
      <c r="H75" s="26"/>
      <c r="I75" s="26"/>
      <c r="J75" s="26"/>
      <c r="K75" s="26"/>
      <c r="L75" s="26"/>
      <c r="M75" s="26"/>
      <c r="N75" s="26"/>
      <c r="O75" s="26"/>
      <c r="P75" s="124"/>
    </row>
    <row r="76" spans="2:16" x14ac:dyDescent="0.2">
      <c r="B76" s="123"/>
      <c r="C76" s="179" t="s">
        <v>204</v>
      </c>
      <c r="D76" s="188">
        <v>8</v>
      </c>
      <c r="E76" s="189">
        <f t="shared" si="0"/>
        <v>10</v>
      </c>
      <c r="F76" s="188">
        <v>8</v>
      </c>
      <c r="G76" s="190">
        <f t="shared" si="1"/>
        <v>10</v>
      </c>
      <c r="H76" s="26"/>
      <c r="I76" s="26"/>
      <c r="J76" s="26"/>
      <c r="K76" s="26"/>
      <c r="L76" s="26"/>
      <c r="M76" s="26"/>
      <c r="N76" s="26"/>
      <c r="O76" s="26"/>
      <c r="P76" s="124"/>
    </row>
    <row r="77" spans="2:16" x14ac:dyDescent="0.2">
      <c r="B77" s="123"/>
      <c r="C77" s="179" t="s">
        <v>205</v>
      </c>
      <c r="D77" s="188">
        <v>25</v>
      </c>
      <c r="E77" s="189">
        <f t="shared" si="0"/>
        <v>27</v>
      </c>
      <c r="F77" s="188">
        <v>25</v>
      </c>
      <c r="G77" s="190">
        <f t="shared" si="1"/>
        <v>27</v>
      </c>
      <c r="H77" s="26"/>
      <c r="I77" s="26"/>
      <c r="J77" s="26"/>
      <c r="K77" s="26"/>
      <c r="L77" s="26"/>
      <c r="M77" s="26"/>
      <c r="N77" s="26"/>
      <c r="O77" s="26"/>
      <c r="P77" s="124"/>
    </row>
    <row r="78" spans="2:16" x14ac:dyDescent="0.2">
      <c r="B78" s="123"/>
      <c r="C78" s="179" t="s">
        <v>206</v>
      </c>
      <c r="D78" s="188">
        <v>25</v>
      </c>
      <c r="E78" s="189">
        <f t="shared" si="0"/>
        <v>27</v>
      </c>
      <c r="F78" s="188">
        <v>25</v>
      </c>
      <c r="G78" s="190">
        <f t="shared" si="1"/>
        <v>27</v>
      </c>
      <c r="H78" s="26"/>
      <c r="I78" s="26"/>
      <c r="J78" s="26"/>
      <c r="K78" s="26"/>
      <c r="L78" s="26"/>
      <c r="M78" s="26"/>
      <c r="N78" s="26"/>
      <c r="O78" s="26"/>
      <c r="P78" s="124"/>
    </row>
    <row r="79" spans="2:16" x14ac:dyDescent="0.2">
      <c r="B79" s="123"/>
      <c r="C79" s="179" t="s">
        <v>207</v>
      </c>
      <c r="D79" s="188">
        <v>25</v>
      </c>
      <c r="E79" s="189">
        <f t="shared" si="0"/>
        <v>27</v>
      </c>
      <c r="F79" s="188">
        <v>25</v>
      </c>
      <c r="G79" s="190">
        <f t="shared" si="1"/>
        <v>27</v>
      </c>
      <c r="H79" s="26"/>
      <c r="I79" s="26"/>
      <c r="J79" s="26"/>
      <c r="K79" s="26"/>
      <c r="L79" s="26"/>
      <c r="M79" s="26"/>
      <c r="N79" s="26"/>
      <c r="O79" s="26"/>
      <c r="P79" s="124"/>
    </row>
    <row r="80" spans="2:16" x14ac:dyDescent="0.2">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
      <c r="B82" s="123"/>
      <c r="C82" s="179" t="s">
        <v>209</v>
      </c>
      <c r="D82" s="188">
        <v>2</v>
      </c>
      <c r="E82" s="189">
        <f t="shared" si="16"/>
        <v>4</v>
      </c>
      <c r="F82" s="188">
        <v>2</v>
      </c>
      <c r="G82" s="190">
        <f t="shared" si="17"/>
        <v>4</v>
      </c>
      <c r="H82" s="26"/>
      <c r="I82" s="26"/>
      <c r="J82" s="26"/>
      <c r="K82" s="26"/>
      <c r="L82" s="26"/>
      <c r="M82" s="26"/>
      <c r="N82" s="26"/>
      <c r="O82" s="26"/>
      <c r="P82" s="124"/>
    </row>
    <row r="83" spans="2:16" x14ac:dyDescent="0.2">
      <c r="B83" s="123"/>
      <c r="C83" s="179" t="s">
        <v>210</v>
      </c>
      <c r="D83" s="188">
        <v>25</v>
      </c>
      <c r="E83" s="189">
        <f t="shared" si="16"/>
        <v>27</v>
      </c>
      <c r="F83" s="188">
        <v>25</v>
      </c>
      <c r="G83" s="190">
        <f t="shared" si="17"/>
        <v>27</v>
      </c>
      <c r="H83" s="26"/>
      <c r="I83" s="26"/>
      <c r="J83" s="26"/>
      <c r="K83" s="26"/>
      <c r="L83" s="26"/>
      <c r="M83" s="26"/>
      <c r="N83" s="26"/>
      <c r="O83" s="26"/>
      <c r="P83" s="124"/>
    </row>
    <row r="84" spans="2:16" x14ac:dyDescent="0.2">
      <c r="B84" s="123"/>
      <c r="C84" s="179" t="s">
        <v>211</v>
      </c>
      <c r="D84" s="188">
        <v>25</v>
      </c>
      <c r="E84" s="189">
        <f t="shared" si="16"/>
        <v>27</v>
      </c>
      <c r="F84" s="188">
        <v>25</v>
      </c>
      <c r="G84" s="190">
        <f t="shared" si="17"/>
        <v>27</v>
      </c>
      <c r="H84" s="26"/>
      <c r="I84" s="26"/>
      <c r="J84" s="26"/>
      <c r="K84" s="26"/>
      <c r="L84" s="26"/>
      <c r="M84" s="26"/>
      <c r="N84" s="26"/>
      <c r="O84" s="26"/>
      <c r="P84" s="124"/>
    </row>
    <row r="85" spans="2:16" x14ac:dyDescent="0.2">
      <c r="B85" s="123"/>
      <c r="C85" s="179" t="s">
        <v>212</v>
      </c>
      <c r="D85" s="188">
        <v>13</v>
      </c>
      <c r="E85" s="189">
        <f t="shared" si="16"/>
        <v>15</v>
      </c>
      <c r="F85" s="188">
        <v>13</v>
      </c>
      <c r="G85" s="190">
        <f t="shared" si="17"/>
        <v>15</v>
      </c>
      <c r="H85" s="26"/>
      <c r="I85" s="26"/>
      <c r="J85" s="26"/>
      <c r="K85" s="26"/>
      <c r="L85" s="26"/>
      <c r="M85" s="26"/>
      <c r="N85" s="26"/>
      <c r="O85" s="26"/>
      <c r="P85" s="124"/>
    </row>
    <row r="86" spans="2:16" x14ac:dyDescent="0.2">
      <c r="B86" s="123"/>
      <c r="C86" s="179" t="s">
        <v>331</v>
      </c>
      <c r="D86" s="188">
        <v>25</v>
      </c>
      <c r="E86" s="189">
        <v>27</v>
      </c>
      <c r="F86" s="188">
        <v>25</v>
      </c>
      <c r="G86" s="190">
        <v>27</v>
      </c>
      <c r="H86" s="26"/>
      <c r="I86" s="26"/>
      <c r="J86" s="26"/>
      <c r="K86" s="26"/>
      <c r="L86" s="26"/>
      <c r="M86" s="26"/>
      <c r="N86" s="26"/>
      <c r="O86" s="26"/>
      <c r="P86" s="124"/>
    </row>
    <row r="87" spans="2:16" x14ac:dyDescent="0.2">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
      <c r="B89" s="123"/>
      <c r="C89" s="164" t="s">
        <v>215</v>
      </c>
      <c r="D89" s="41"/>
      <c r="E89" s="41"/>
      <c r="F89" s="41"/>
      <c r="G89" s="36"/>
      <c r="H89" s="26"/>
      <c r="I89" s="26"/>
      <c r="J89" s="26"/>
      <c r="K89" s="26"/>
      <c r="L89" s="26"/>
      <c r="M89" s="26"/>
      <c r="N89" s="26"/>
      <c r="O89" s="26"/>
      <c r="P89" s="124"/>
    </row>
    <row r="90" spans="2:16" x14ac:dyDescent="0.2">
      <c r="B90" s="123"/>
      <c r="C90" s="164" t="s">
        <v>216</v>
      </c>
      <c r="D90" s="41"/>
      <c r="E90" s="41"/>
      <c r="F90" s="41"/>
      <c r="G90" s="36"/>
      <c r="H90" s="26"/>
      <c r="I90" s="26"/>
      <c r="J90" s="26"/>
      <c r="K90" s="26"/>
      <c r="L90" s="26"/>
      <c r="M90" s="26"/>
      <c r="N90" s="26"/>
      <c r="O90" s="26"/>
      <c r="P90" s="124"/>
    </row>
    <row r="91" spans="2:16" x14ac:dyDescent="0.2">
      <c r="B91" s="123"/>
      <c r="C91" s="26"/>
      <c r="D91" s="26"/>
      <c r="E91" s="26"/>
      <c r="F91" s="26"/>
      <c r="G91" s="26"/>
      <c r="H91" s="26"/>
      <c r="I91" s="26"/>
      <c r="J91" s="26"/>
      <c r="K91" s="26"/>
      <c r="L91" s="26"/>
      <c r="M91" s="26"/>
      <c r="N91" s="26"/>
      <c r="O91" s="26"/>
      <c r="P91" s="124"/>
    </row>
    <row r="92" spans="2:16" x14ac:dyDescent="0.2">
      <c r="B92" s="123"/>
      <c r="C92" s="26" t="s">
        <v>217</v>
      </c>
      <c r="D92" s="26"/>
      <c r="E92" s="26"/>
      <c r="F92" s="26"/>
      <c r="G92" s="26"/>
      <c r="H92" s="26"/>
      <c r="I92" s="26"/>
      <c r="J92" s="26"/>
      <c r="K92" s="26"/>
      <c r="L92" s="26"/>
      <c r="M92" s="26"/>
      <c r="N92" s="26"/>
      <c r="O92" s="26"/>
      <c r="P92" s="124"/>
    </row>
    <row r="93" spans="2:16" ht="45.75" thickBot="1" x14ac:dyDescent="0.2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5" thickTop="1" x14ac:dyDescent="0.2">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
      <c r="B616" s="123"/>
      <c r="C616" s="165" t="s">
        <v>258</v>
      </c>
      <c r="D616" s="165" t="s">
        <v>258</v>
      </c>
      <c r="E616" s="165" t="s">
        <v>258</v>
      </c>
      <c r="F616" s="165" t="s">
        <v>258</v>
      </c>
      <c r="G616" s="41" t="s">
        <v>263</v>
      </c>
      <c r="H616" s="41" t="str">
        <f t="shared" ref="H616:H618" si="40">"|"&amp;"|"&amp;"|"&amp;G616</f>
        <v>|||Residential urban land</v>
      </c>
      <c r="I616" s="119">
        <f>VLOOKUP('Stage 2'!E11,Lookups!C622:H644,6,FALSE)</f>
        <v>1.5512920268999992</v>
      </c>
      <c r="J616" s="34">
        <f>VLOOKUP('Stage 2'!E11,Lookups!C622:K644,9,FALSE)</f>
        <v>14.445715171499996</v>
      </c>
      <c r="K616" s="26"/>
      <c r="L616" s="26"/>
      <c r="M616" s="26"/>
      <c r="N616" s="26"/>
      <c r="O616" s="26"/>
      <c r="P616" s="124"/>
    </row>
    <row r="617" spans="2:16" x14ac:dyDescent="0.2">
      <c r="B617" s="123"/>
      <c r="C617" s="165" t="s">
        <v>258</v>
      </c>
      <c r="D617" s="165" t="s">
        <v>258</v>
      </c>
      <c r="E617" s="165" t="s">
        <v>258</v>
      </c>
      <c r="F617" s="165" t="s">
        <v>258</v>
      </c>
      <c r="G617" s="41" t="s">
        <v>264</v>
      </c>
      <c r="H617" s="41" t="str">
        <f t="shared" si="40"/>
        <v>|||Commercial/industrial urban land</v>
      </c>
      <c r="I617" s="119">
        <f>VLOOKUP('Stage 2'!E11,Lookups!C622:I644,7,FALSE)</f>
        <v>1.1350917269999994</v>
      </c>
      <c r="J617" s="34">
        <f>VLOOKUP('Stage 2'!E11,Lookups!C622:M644,10,FALSE)</f>
        <v>7.7043814247999975</v>
      </c>
      <c r="K617" s="26"/>
      <c r="L617" s="26"/>
      <c r="M617" s="26"/>
      <c r="N617" s="26"/>
      <c r="O617" s="26"/>
      <c r="P617" s="124"/>
    </row>
    <row r="618" spans="2:16" x14ac:dyDescent="0.2">
      <c r="B618" s="123"/>
      <c r="C618" s="165" t="s">
        <v>258</v>
      </c>
      <c r="D618" s="165" t="s">
        <v>258</v>
      </c>
      <c r="E618" s="165" t="s">
        <v>258</v>
      </c>
      <c r="F618" s="165" t="s">
        <v>258</v>
      </c>
      <c r="G618" s="41" t="s">
        <v>265</v>
      </c>
      <c r="H618" s="41" t="str">
        <f t="shared" si="40"/>
        <v>|||Open urban land</v>
      </c>
      <c r="I618" s="119">
        <f>VLOOKUP('Stage 2'!E11,Lookups!C622:J644,8,FALSE)</f>
        <v>0.83240059979999959</v>
      </c>
      <c r="J618" s="34">
        <f>VLOOKUP('Stage 2'!E11,Lookups!C622:P644,11,FALSE)</f>
        <v>8.5153689431999986</v>
      </c>
      <c r="K618" s="26"/>
      <c r="L618" s="26"/>
      <c r="M618" s="26"/>
      <c r="N618" s="26"/>
      <c r="O618" s="26"/>
      <c r="P618" s="124"/>
    </row>
    <row r="619" spans="2:16" x14ac:dyDescent="0.2">
      <c r="B619" s="123"/>
      <c r="C619" s="26"/>
      <c r="D619" s="26"/>
      <c r="E619" s="26"/>
      <c r="F619" s="26"/>
      <c r="G619" s="26"/>
      <c r="H619" s="26"/>
      <c r="I619" s="27"/>
      <c r="J619" s="27"/>
      <c r="K619" s="26"/>
      <c r="L619" s="26"/>
      <c r="M619" s="26"/>
      <c r="N619" s="26"/>
      <c r="O619" s="26"/>
      <c r="P619" s="124"/>
    </row>
    <row r="620" spans="2:16" x14ac:dyDescent="0.2">
      <c r="B620" s="123"/>
      <c r="C620" s="26" t="s">
        <v>266</v>
      </c>
      <c r="D620" s="26"/>
      <c r="E620" s="26"/>
      <c r="F620" s="26"/>
      <c r="G620" s="26"/>
      <c r="H620" s="26"/>
      <c r="I620" s="27"/>
      <c r="J620" s="27"/>
      <c r="K620" s="26"/>
      <c r="L620" s="26"/>
      <c r="M620" s="26"/>
      <c r="N620" s="26"/>
      <c r="O620" s="26"/>
      <c r="P620" s="124"/>
    </row>
    <row r="621" spans="2:16" ht="30.75" thickBot="1" x14ac:dyDescent="0.2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2">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
      <c r="B645" s="123"/>
      <c r="C645" s="26"/>
      <c r="D645" s="26"/>
      <c r="E645" s="26"/>
      <c r="F645" s="26"/>
      <c r="G645" s="26"/>
      <c r="H645" s="26"/>
      <c r="I645" s="27"/>
      <c r="J645" s="27"/>
      <c r="K645" s="26"/>
      <c r="L645" s="26"/>
      <c r="M645" s="26"/>
      <c r="N645" s="26"/>
      <c r="O645" s="26"/>
      <c r="P645" s="124"/>
    </row>
    <row r="646" spans="2:16" x14ac:dyDescent="0.2">
      <c r="B646" s="123"/>
      <c r="C646" s="26" t="s">
        <v>302</v>
      </c>
      <c r="D646" s="26"/>
      <c r="E646" s="26"/>
      <c r="F646" s="26"/>
      <c r="G646" s="26" t="s">
        <v>303</v>
      </c>
      <c r="H646" s="26"/>
      <c r="I646" s="26" t="s">
        <v>304</v>
      </c>
      <c r="J646" s="27"/>
      <c r="K646" s="26"/>
      <c r="L646" s="26"/>
      <c r="M646" s="26"/>
      <c r="N646" s="26"/>
      <c r="O646" s="26"/>
      <c r="P646" s="124"/>
    </row>
    <row r="647" spans="2:16" ht="15.75" thickBot="1" x14ac:dyDescent="0.25">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2">
      <c r="B648" s="123"/>
      <c r="C648" s="182" t="s">
        <v>231</v>
      </c>
      <c r="D648" s="187" t="s">
        <v>231</v>
      </c>
      <c r="E648" s="187" t="s">
        <v>254</v>
      </c>
      <c r="F648" s="26"/>
      <c r="G648" s="36" t="s">
        <v>237</v>
      </c>
      <c r="H648" s="26"/>
      <c r="I648" s="36" t="s">
        <v>117</v>
      </c>
      <c r="J648" s="27"/>
      <c r="K648" s="26"/>
      <c r="L648" s="26"/>
      <c r="M648" s="26"/>
      <c r="N648" s="26"/>
      <c r="O648" s="26"/>
      <c r="P648" s="124"/>
    </row>
    <row r="649" spans="2:16" x14ac:dyDescent="0.2">
      <c r="B649" s="123"/>
      <c r="C649" s="179" t="s">
        <v>107</v>
      </c>
      <c r="D649" s="183" t="s">
        <v>107</v>
      </c>
      <c r="E649" s="183" t="s">
        <v>255</v>
      </c>
      <c r="F649" s="26"/>
      <c r="G649" s="36" t="s">
        <v>238</v>
      </c>
      <c r="H649" s="26"/>
      <c r="I649" s="36" t="s">
        <v>237</v>
      </c>
      <c r="J649" s="27"/>
      <c r="K649" s="26"/>
      <c r="L649" s="26"/>
      <c r="M649" s="26"/>
      <c r="N649" s="26"/>
      <c r="O649" s="26"/>
      <c r="P649" s="124"/>
    </row>
    <row r="650" spans="2:16" x14ac:dyDescent="0.2">
      <c r="B650" s="123"/>
      <c r="C650" s="179" t="s">
        <v>250</v>
      </c>
      <c r="D650" s="183" t="s">
        <v>250</v>
      </c>
      <c r="E650" s="183" t="s">
        <v>257</v>
      </c>
      <c r="F650" s="26"/>
      <c r="G650" s="36" t="s">
        <v>239</v>
      </c>
      <c r="H650" s="26"/>
      <c r="I650" s="36" t="s">
        <v>238</v>
      </c>
      <c r="J650" s="27"/>
      <c r="K650" s="26"/>
      <c r="L650" s="26"/>
      <c r="M650" s="26"/>
      <c r="N650" s="26"/>
      <c r="O650" s="26"/>
      <c r="P650" s="124"/>
    </row>
    <row r="651" spans="2:16" x14ac:dyDescent="0.2">
      <c r="B651" s="123"/>
      <c r="C651" s="179" t="s">
        <v>245</v>
      </c>
      <c r="D651" s="29" t="s">
        <v>245</v>
      </c>
      <c r="E651" s="183" t="s">
        <v>257</v>
      </c>
      <c r="F651" s="26"/>
      <c r="G651" s="36" t="s">
        <v>240</v>
      </c>
      <c r="H651" s="26"/>
      <c r="I651" s="36" t="s">
        <v>239</v>
      </c>
      <c r="J651" s="27"/>
      <c r="K651" s="26"/>
      <c r="L651" s="26"/>
      <c r="M651" s="26"/>
      <c r="N651" s="26"/>
      <c r="O651" s="26"/>
      <c r="P651" s="124"/>
    </row>
    <row r="652" spans="2:16" x14ac:dyDescent="0.2">
      <c r="B652" s="123"/>
      <c r="C652" s="179" t="s">
        <v>246</v>
      </c>
      <c r="D652" s="212" t="s">
        <v>246</v>
      </c>
      <c r="E652" s="29" t="s">
        <v>256</v>
      </c>
      <c r="F652" s="26"/>
      <c r="G652" s="36" t="s">
        <v>241</v>
      </c>
      <c r="H652" s="26"/>
      <c r="I652" s="36" t="s">
        <v>240</v>
      </c>
      <c r="J652" s="27"/>
      <c r="K652" s="26"/>
      <c r="L652" s="26"/>
      <c r="M652" s="26"/>
      <c r="N652" s="26"/>
      <c r="O652" s="26"/>
      <c r="P652" s="124"/>
    </row>
    <row r="653" spans="2:16" x14ac:dyDescent="0.2">
      <c r="B653" s="123"/>
      <c r="C653" s="179" t="s">
        <v>247</v>
      </c>
      <c r="D653" s="212" t="s">
        <v>247</v>
      </c>
      <c r="E653" s="29" t="s">
        <v>256</v>
      </c>
      <c r="F653" s="26"/>
      <c r="G653" s="36" t="s">
        <v>310</v>
      </c>
      <c r="H653" s="26"/>
      <c r="I653" s="36" t="s">
        <v>241</v>
      </c>
      <c r="J653" s="27"/>
      <c r="K653" s="26"/>
      <c r="L653" s="26"/>
      <c r="M653" s="26"/>
      <c r="N653" s="26"/>
      <c r="O653" s="26"/>
      <c r="P653" s="124"/>
    </row>
    <row r="654" spans="2:16" x14ac:dyDescent="0.2">
      <c r="B654" s="123"/>
      <c r="C654" s="179" t="s">
        <v>248</v>
      </c>
      <c r="D654" s="212" t="s">
        <v>248</v>
      </c>
      <c r="E654" s="29" t="s">
        <v>256</v>
      </c>
      <c r="F654" s="26"/>
      <c r="G654" s="36" t="s">
        <v>242</v>
      </c>
      <c r="H654" s="26"/>
      <c r="I654" s="36" t="s">
        <v>242</v>
      </c>
      <c r="J654" s="27"/>
      <c r="K654" s="26"/>
      <c r="L654" s="26"/>
      <c r="M654" s="26"/>
      <c r="N654" s="26"/>
      <c r="O654" s="26"/>
      <c r="P654" s="124"/>
    </row>
    <row r="655" spans="2:16" x14ac:dyDescent="0.2">
      <c r="B655" s="123"/>
      <c r="C655" s="179" t="s">
        <v>249</v>
      </c>
      <c r="D655" s="212" t="s">
        <v>249</v>
      </c>
      <c r="E655" s="29" t="s">
        <v>257</v>
      </c>
      <c r="F655" s="26"/>
      <c r="G655" s="36" t="s">
        <v>243</v>
      </c>
      <c r="H655" s="26"/>
      <c r="I655" s="36" t="s">
        <v>243</v>
      </c>
      <c r="J655" s="27"/>
      <c r="K655" s="26"/>
      <c r="L655" s="26"/>
      <c r="M655" s="26"/>
      <c r="N655" s="26"/>
      <c r="O655" s="26"/>
      <c r="P655" s="124"/>
    </row>
    <row r="656" spans="2:16" x14ac:dyDescent="0.2">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
      <c r="B657" s="123"/>
      <c r="C657" s="26"/>
      <c r="D657" s="26"/>
      <c r="E657" s="26"/>
      <c r="F657" s="26"/>
      <c r="G657" s="172" t="s">
        <v>122</v>
      </c>
      <c r="H657" s="26"/>
      <c r="I657" s="172" t="s">
        <v>122</v>
      </c>
      <c r="J657" s="27"/>
      <c r="K657" s="26"/>
      <c r="L657" s="26"/>
      <c r="M657" s="26"/>
      <c r="N657" s="26"/>
      <c r="O657" s="26"/>
      <c r="P657" s="124"/>
    </row>
    <row r="658" spans="2:16" x14ac:dyDescent="0.2">
      <c r="B658" s="123"/>
      <c r="C658" s="26"/>
      <c r="D658" s="26"/>
      <c r="E658" s="26"/>
      <c r="F658" s="26"/>
      <c r="G658" s="172" t="s">
        <v>261</v>
      </c>
      <c r="H658" s="26"/>
      <c r="I658" s="172" t="s">
        <v>261</v>
      </c>
      <c r="J658" s="26"/>
      <c r="K658" s="26"/>
      <c r="L658" s="26"/>
      <c r="M658" s="26"/>
      <c r="N658" s="26"/>
      <c r="O658" s="26"/>
      <c r="P658" s="124"/>
    </row>
    <row r="659" spans="2:16" x14ac:dyDescent="0.2">
      <c r="B659" s="123"/>
      <c r="C659" s="26" t="s">
        <v>311</v>
      </c>
      <c r="D659" s="26"/>
      <c r="E659" s="26"/>
      <c r="F659" s="26"/>
      <c r="G659" s="172" t="s">
        <v>262</v>
      </c>
      <c r="H659" s="28"/>
      <c r="I659" s="172" t="s">
        <v>262</v>
      </c>
      <c r="J659" s="26"/>
      <c r="K659" s="26"/>
      <c r="L659" s="26"/>
      <c r="M659" s="26"/>
      <c r="N659" s="26"/>
      <c r="O659" s="26"/>
      <c r="P659" s="124"/>
    </row>
    <row r="660" spans="2:16" ht="15.75" thickBot="1" x14ac:dyDescent="0.25">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2">
      <c r="B661" s="123"/>
      <c r="C661" s="40" t="s">
        <v>109</v>
      </c>
      <c r="D661" s="41" t="s">
        <v>233</v>
      </c>
      <c r="E661" s="38" t="s">
        <v>315</v>
      </c>
      <c r="F661" s="26"/>
      <c r="G661" s="36" t="s">
        <v>316</v>
      </c>
      <c r="H661" s="26"/>
      <c r="I661" s="36" t="s">
        <v>316</v>
      </c>
      <c r="J661" s="26"/>
      <c r="K661" s="26"/>
      <c r="L661" s="26"/>
      <c r="M661" s="26"/>
      <c r="N661" s="26"/>
      <c r="O661" s="26"/>
      <c r="P661" s="124"/>
    </row>
    <row r="662" spans="2:16" x14ac:dyDescent="0.2">
      <c r="B662" s="123"/>
      <c r="C662" s="40" t="s">
        <v>317</v>
      </c>
      <c r="D662" s="41" t="s">
        <v>234</v>
      </c>
      <c r="E662" s="38" t="s">
        <v>318</v>
      </c>
      <c r="F662" s="26"/>
      <c r="G662" s="36" t="s">
        <v>265</v>
      </c>
      <c r="H662" s="26"/>
      <c r="I662" s="36" t="s">
        <v>265</v>
      </c>
      <c r="J662" s="26"/>
      <c r="K662" s="26"/>
      <c r="L662" s="26"/>
      <c r="M662" s="26"/>
      <c r="N662" s="26"/>
      <c r="O662" s="26"/>
      <c r="P662" s="124"/>
    </row>
    <row r="663" spans="2:16" x14ac:dyDescent="0.2">
      <c r="B663" s="123"/>
      <c r="C663" s="40" t="s">
        <v>319</v>
      </c>
      <c r="D663" s="41" t="s">
        <v>235</v>
      </c>
      <c r="E663" s="38" t="s">
        <v>320</v>
      </c>
      <c r="F663" s="26"/>
      <c r="G663" s="29" t="s">
        <v>260</v>
      </c>
      <c r="H663" s="26"/>
      <c r="I663" s="29" t="s">
        <v>260</v>
      </c>
      <c r="J663" s="26"/>
      <c r="K663" s="26"/>
      <c r="L663" s="26"/>
      <c r="M663" s="26"/>
      <c r="N663" s="26"/>
      <c r="O663" s="26"/>
      <c r="P663" s="124"/>
    </row>
    <row r="664" spans="2:16" x14ac:dyDescent="0.2">
      <c r="B664" s="123"/>
      <c r="C664" s="33" t="s">
        <v>321</v>
      </c>
      <c r="D664" s="41" t="s">
        <v>234</v>
      </c>
      <c r="E664" s="38" t="s">
        <v>318</v>
      </c>
      <c r="F664" s="26"/>
      <c r="G664" s="21"/>
      <c r="H664" s="26"/>
      <c r="I664" s="21"/>
      <c r="J664" s="26"/>
      <c r="K664" s="26"/>
      <c r="L664" s="26"/>
      <c r="M664" s="26"/>
      <c r="N664" s="26"/>
      <c r="O664" s="26"/>
      <c r="P664" s="124"/>
    </row>
    <row r="665" spans="2:16" x14ac:dyDescent="0.2">
      <c r="B665" s="123"/>
      <c r="C665" s="33" t="s">
        <v>322</v>
      </c>
      <c r="D665" s="41" t="s">
        <v>234</v>
      </c>
      <c r="E665" s="38" t="s">
        <v>318</v>
      </c>
      <c r="F665" s="26"/>
      <c r="G665" s="21"/>
      <c r="H665" s="26"/>
      <c r="I665" s="21"/>
      <c r="J665" s="26"/>
      <c r="K665" s="26"/>
      <c r="L665" s="26"/>
      <c r="M665" s="26"/>
      <c r="N665" s="26"/>
      <c r="O665" s="26"/>
      <c r="P665" s="124"/>
    </row>
    <row r="666" spans="2:16" x14ac:dyDescent="0.2">
      <c r="B666" s="123"/>
      <c r="C666" s="40" t="s">
        <v>323</v>
      </c>
      <c r="D666" s="41" t="s">
        <v>234</v>
      </c>
      <c r="E666" s="36" t="s">
        <v>318</v>
      </c>
      <c r="F666" s="26"/>
      <c r="G666" s="21"/>
      <c r="H666" s="26"/>
      <c r="I666" s="21"/>
      <c r="J666" s="26"/>
      <c r="K666" s="26"/>
      <c r="L666" s="26"/>
      <c r="M666" s="26"/>
      <c r="N666" s="26"/>
      <c r="O666" s="26"/>
      <c r="P666" s="124"/>
    </row>
    <row r="667" spans="2:16" x14ac:dyDescent="0.2">
      <c r="B667" s="123"/>
      <c r="C667" s="26"/>
      <c r="D667" s="27"/>
      <c r="E667" s="26"/>
      <c r="F667" s="26"/>
      <c r="G667" s="21"/>
      <c r="H667" s="26"/>
      <c r="I667" s="21"/>
      <c r="J667" s="26"/>
      <c r="K667" s="26"/>
      <c r="L667" s="26"/>
      <c r="M667" s="26"/>
      <c r="N667" s="26"/>
      <c r="O667" s="26"/>
      <c r="P667" s="124"/>
    </row>
    <row r="668" spans="2:16" x14ac:dyDescent="0.2">
      <c r="B668" s="123"/>
      <c r="C668" s="26" t="s">
        <v>324</v>
      </c>
      <c r="D668" s="27"/>
      <c r="E668" s="26"/>
      <c r="F668" s="26"/>
      <c r="G668" s="21"/>
      <c r="H668" s="26"/>
      <c r="I668" s="21"/>
      <c r="J668" s="26"/>
      <c r="K668" s="26"/>
      <c r="L668" s="26"/>
      <c r="M668" s="26"/>
      <c r="N668" s="26"/>
      <c r="O668" s="26"/>
      <c r="P668" s="124"/>
    </row>
    <row r="669" spans="2:16" ht="15.75" thickBot="1" x14ac:dyDescent="0.25">
      <c r="B669" s="123"/>
      <c r="C669" s="170" t="s">
        <v>220</v>
      </c>
      <c r="D669" s="35" t="s">
        <v>306</v>
      </c>
      <c r="E669" s="26"/>
      <c r="F669" s="26"/>
      <c r="G669" s="21"/>
      <c r="H669" s="26"/>
      <c r="I669" s="26"/>
      <c r="J669" s="26"/>
      <c r="K669" s="26"/>
      <c r="L669" s="26"/>
      <c r="M669" s="26"/>
      <c r="N669" s="26"/>
      <c r="O669" s="26"/>
      <c r="P669" s="124"/>
    </row>
    <row r="670" spans="2:16" ht="15" thickTop="1" x14ac:dyDescent="0.2">
      <c r="B670" s="123"/>
      <c r="C670" s="33" t="s">
        <v>325</v>
      </c>
      <c r="D670" s="34" t="b">
        <v>1</v>
      </c>
      <c r="E670" s="26"/>
      <c r="F670" s="26"/>
      <c r="G670" s="21"/>
      <c r="H670" s="26"/>
      <c r="I670" s="26"/>
      <c r="J670" s="26"/>
      <c r="K670" s="26"/>
      <c r="L670" s="26"/>
      <c r="M670" s="26"/>
      <c r="N670" s="26"/>
      <c r="O670" s="26"/>
      <c r="P670" s="124"/>
    </row>
    <row r="671" spans="2:16" x14ac:dyDescent="0.2">
      <c r="B671" s="123"/>
      <c r="C671" s="33" t="s">
        <v>113</v>
      </c>
      <c r="D671" s="34" t="b">
        <v>0</v>
      </c>
      <c r="E671" s="26"/>
      <c r="F671" s="26"/>
      <c r="G671" s="21"/>
      <c r="H671" s="26"/>
      <c r="I671" s="26"/>
      <c r="J671" s="26"/>
      <c r="K671" s="26"/>
      <c r="L671" s="26"/>
      <c r="M671" s="26"/>
      <c r="N671" s="26"/>
      <c r="O671" s="26"/>
      <c r="P671" s="124"/>
    </row>
    <row r="672" spans="2:16" x14ac:dyDescent="0.2">
      <c r="B672" s="123"/>
      <c r="C672" s="26"/>
      <c r="D672" s="27"/>
      <c r="E672" s="27"/>
      <c r="F672" s="26"/>
      <c r="G672" s="21"/>
      <c r="H672" s="26"/>
      <c r="I672" s="21"/>
      <c r="J672" s="21"/>
      <c r="K672" s="21"/>
      <c r="L672" s="21"/>
      <c r="M672" s="21"/>
      <c r="N672" s="21"/>
      <c r="O672" s="21"/>
      <c r="P672" s="124"/>
    </row>
    <row r="673" spans="2:16" ht="15" thickBot="1" x14ac:dyDescent="0.25">
      <c r="B673" s="184"/>
      <c r="C673" s="160"/>
      <c r="D673" s="161"/>
      <c r="E673" s="161"/>
      <c r="F673" s="160"/>
      <c r="G673" s="162"/>
      <c r="H673" s="162"/>
      <c r="I673" s="162"/>
      <c r="J673" s="162"/>
      <c r="K673" s="162"/>
      <c r="L673" s="162"/>
      <c r="M673" s="162"/>
      <c r="N673" s="162"/>
      <c r="O673" s="162"/>
      <c r="P673" s="185"/>
    </row>
    <row r="674" spans="2:16" ht="15" thickTop="1" x14ac:dyDescent="0.2">
      <c r="F674" s="36"/>
    </row>
    <row r="675" spans="2:16" x14ac:dyDescent="0.2">
      <c r="F675" s="36"/>
      <c r="G675" s="36"/>
      <c r="H675" s="36"/>
      <c r="I675" s="34"/>
      <c r="J675" s="34"/>
    </row>
    <row r="676" spans="2:16" x14ac:dyDescent="0.2">
      <c r="F676" s="36"/>
      <c r="G676" s="36"/>
      <c r="H676" s="36"/>
      <c r="I676" s="34"/>
      <c r="J676" s="34"/>
    </row>
    <row r="677" spans="2:16" x14ac:dyDescent="0.2">
      <c r="F677" s="36"/>
      <c r="G677" s="36"/>
      <c r="H677" s="36"/>
      <c r="I677" s="34"/>
      <c r="J677" s="34"/>
    </row>
    <row r="678" spans="2:16" x14ac:dyDescent="0.2">
      <c r="F678" s="36"/>
      <c r="G678" s="36"/>
      <c r="H678" s="36"/>
      <c r="I678" s="34"/>
      <c r="J678" s="34"/>
    </row>
    <row r="679" spans="2:16" x14ac:dyDescent="0.2">
      <c r="F679" s="36"/>
      <c r="G679" s="36"/>
      <c r="H679" s="36"/>
      <c r="I679" s="34"/>
      <c r="J679" s="34"/>
    </row>
    <row r="680" spans="2:16" x14ac:dyDescent="0.2">
      <c r="F680" s="36"/>
      <c r="G680" s="36"/>
      <c r="H680" s="36"/>
      <c r="I680" s="34"/>
      <c r="J680" s="34"/>
    </row>
    <row r="681" spans="2:16" x14ac:dyDescent="0.2">
      <c r="F681" s="36"/>
      <c r="G681" s="36"/>
      <c r="H681" s="36"/>
      <c r="I681" s="34"/>
      <c r="J681" s="34"/>
    </row>
    <row r="682" spans="2:16" x14ac:dyDescent="0.2">
      <c r="F682" s="36"/>
      <c r="G682" s="36"/>
      <c r="H682" s="36"/>
      <c r="I682" s="34"/>
      <c r="J682" s="34"/>
    </row>
    <row r="683" spans="2:16" x14ac:dyDescent="0.2">
      <c r="F683" s="36"/>
      <c r="G683" s="36"/>
      <c r="H683" s="36"/>
      <c r="I683" s="34"/>
      <c r="J683" s="34"/>
    </row>
    <row r="684" spans="2:16" x14ac:dyDescent="0.2">
      <c r="F684" s="36"/>
      <c r="G684" s="36"/>
      <c r="H684" s="36"/>
      <c r="I684" s="34"/>
      <c r="J684" s="34"/>
    </row>
    <row r="685" spans="2:16" x14ac:dyDescent="0.2">
      <c r="F685" s="36"/>
      <c r="G685" s="36"/>
      <c r="H685" s="36"/>
      <c r="I685" s="34"/>
      <c r="J685" s="34"/>
    </row>
    <row r="686" spans="2:16" x14ac:dyDescent="0.2">
      <c r="F686" s="36"/>
      <c r="G686" s="36"/>
      <c r="H686" s="36"/>
      <c r="I686" s="34"/>
      <c r="J686" s="34"/>
    </row>
    <row r="687" spans="2:16" x14ac:dyDescent="0.2">
      <c r="F687" s="36"/>
      <c r="G687" s="36"/>
      <c r="H687" s="36"/>
      <c r="I687" s="34"/>
      <c r="J687" s="34"/>
    </row>
    <row r="688" spans="2:16" x14ac:dyDescent="0.2">
      <c r="F688" s="36"/>
      <c r="G688" s="36"/>
      <c r="H688" s="36"/>
      <c r="I688" s="34"/>
      <c r="J688" s="34"/>
    </row>
    <row r="689" spans="6:10" x14ac:dyDescent="0.2">
      <c r="F689" s="36"/>
      <c r="G689" s="36"/>
      <c r="H689" s="36"/>
      <c r="I689" s="34"/>
      <c r="J689" s="34"/>
    </row>
    <row r="690" spans="6:10" x14ac:dyDescent="0.2">
      <c r="F690" s="36"/>
      <c r="G690" s="36"/>
      <c r="H690" s="36"/>
      <c r="I690" s="34"/>
      <c r="J690" s="34"/>
    </row>
    <row r="691" spans="6:10" x14ac:dyDescent="0.2">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5c898e5-1592-4e77-b012-60fc677264f6" xsi:nil="true"/>
    <lcf76f155ced4ddcb4097134ff3c332f xmlns="7d90eba7-1197-49c3-87ff-ef4666e9e47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4AFA2DC8641E04A8FAAEDD5CD18E4B8" ma:contentTypeVersion="16" ma:contentTypeDescription="Create a new document." ma:contentTypeScope="" ma:versionID="29888266f131001fb9e378f49c3576ff">
  <xsd:schema xmlns:xsd="http://www.w3.org/2001/XMLSchema" xmlns:xs="http://www.w3.org/2001/XMLSchema" xmlns:p="http://schemas.microsoft.com/office/2006/metadata/properties" xmlns:ns2="7d90eba7-1197-49c3-87ff-ef4666e9e47a" xmlns:ns3="05c898e5-1592-4e77-b012-60fc677264f6" targetNamespace="http://schemas.microsoft.com/office/2006/metadata/properties" ma:root="true" ma:fieldsID="6589425583151b06317a61a53b59f532" ns2:_="" ns3:_="">
    <xsd:import namespace="7d90eba7-1197-49c3-87ff-ef4666e9e47a"/>
    <xsd:import namespace="05c898e5-1592-4e77-b012-60fc677264f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lcf76f155ced4ddcb4097134ff3c332f" minOccurs="0"/>
                <xsd:element ref="ns3:TaxCatchAll"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90eba7-1197-49c3-87ff-ef4666e9e4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4b0ccde-ec48-4495-8d10-6a032ffcdd6e"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5c898e5-1592-4e77-b012-60fc677264f6"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994a666-6648-4ff4-8b9b-2f2cc2e26e3c}" ma:internalName="TaxCatchAll" ma:showField="CatchAllData" ma:web="05c898e5-1592-4e77-b012-60fc677264f6">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05c898e5-1592-4e77-b012-60fc677264f6"/>
    <ds:schemaRef ds:uri="7d90eba7-1197-49c3-87ff-ef4666e9e47a"/>
  </ds:schemaRefs>
</ds:datastoreItem>
</file>

<file path=customXml/itemProps3.xml><?xml version="1.0" encoding="utf-8"?>
<ds:datastoreItem xmlns:ds="http://schemas.openxmlformats.org/officeDocument/2006/customXml" ds:itemID="{1F7233C2-7BC8-47DD-8701-1D932AD3FA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90eba7-1197-49c3-87ff-ef4666e9e47a"/>
    <ds:schemaRef ds:uri="05c898e5-1592-4e77-b012-60fc677264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L Taylor</cp:lastModifiedBy>
  <cp:revision/>
  <dcterms:created xsi:type="dcterms:W3CDTF">2021-10-14T13:24:34Z</dcterms:created>
  <dcterms:modified xsi:type="dcterms:W3CDTF">2023-01-10T10:16:12Z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0x01010054AFA2DC8641E04A8FAAEDD5CD18E4B8</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MediaServiceImageTags">
    <vt:lpwstr/>
  </property>
</Properties>
</file>