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updateLinks="never" defaultThemeVersion="166925"/>
  <mc:AlternateContent xmlns:mc="http://schemas.openxmlformats.org/markup-compatibility/2006">
    <mc:Choice Requires="x15">
      <x15ac:absPath xmlns:x15ac="http://schemas.microsoft.com/office/spreadsheetml/2010/11/ac" url="https://hdarchitects.sharepoint.com/sites/HelyerDaviesArchitects/Shared Documents/General/Server/2020/20165 - 95 sultan road, Emsworth MH/Planning 2021/"/>
    </mc:Choice>
  </mc:AlternateContent>
  <xr:revisionPtr revIDLastSave="0" documentId="8_{D51BDAE1-37B6-449A-9CD3-1635766B12C6}" xr6:coauthVersionLast="47" xr6:coauthVersionMax="47" xr10:uidLastSave="{00000000-0000-0000-0000-000000000000}"/>
  <bookViews>
    <workbookView xWindow="-120" yWindow="-120" windowWidth="29040" windowHeight="1572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E16"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G15" i="8" l="1"/>
  <c r="E15" i="8"/>
  <c r="E10" i="9"/>
  <c r="E27" i="8"/>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<sst xmlns="http://schemas.openxmlformats.org/spreadsheetml/2006/main" count="2521" uniqueCount="343">
  <si>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</si>
  <si>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</si>
  <si>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</si>
  <si>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</si>
  <si>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</si>
  <si>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</si>
  <si>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</si>
  <si>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</si>
  <si>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</si>
  <si>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</si>
  <si>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</si>
  <si>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</si>
  <si>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</si>
  <si>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</si>
  <si>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</si>
  <si>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</si>
  <si>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</si>
  <si>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</si>
  <si>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</si>
  <si>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</si>
  <si>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</si>
  <si>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</si>
  <si>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</si>
  <si>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</si>
  <si>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</si>
  <si>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</si>
  <si>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</si>
  <si>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</si>
  <si>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</si>
  <si>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</si>
  <si>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</si>
  <si>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</si>
  <si>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</si>
  <si>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</si>
  <si>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</si>
  <si>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</si>
  <si>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</si>
  <si>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</si>
  <si>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</si>
  <si>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</si>
  <si>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</si>
  <si>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</si>
  <si>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</si>
  <si>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</si>
  <si>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</si>
  <si>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</si>
  <si>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</si>
  <si>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</si>
  <si>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</si>
  <si>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</si>
  <si>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</si>
  <si>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</si>
  <si>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</si>
  <si>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</si>
  <si>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</si>
  <si>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</si>
  <si>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</si>
  <si>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</si>
  <si>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</si>
  <si>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</si>
  <si>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</si>
  <si>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</si>
  <si>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</si>
  <si>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</si>
  <si>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</si>
  <si>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</si>
  <si>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</si>
  <si>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</si>
  <si>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</si>
  <si>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</si>
  <si>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</si>
  <si>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</si>
  <si>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</si>
  <si>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</si>
  <si>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</si>
  <si>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</si>
  <si>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</si>
  <si>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</si>
  <si>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</si>
  <si>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</si>
  <si>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</si>
  <si>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</si>
  <si>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</si>
  <si>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</si>
  <si>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</si>
  <si>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</si>
  <si>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</si>
  <si>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</si>
  <si>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</si>
  <si>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</si>
  <si>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</si>
  <si>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</si>
  <si>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</si>
  <si>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</si>
  <si>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</si>
  <si>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</si>
  <si>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</si>
  <si>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</si>
  <si>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</si>
  <si>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</si>
  <si>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</si>
  <si>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</si>
  <si>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</si>
  <si>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</si>
  <si>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</si>
  <si>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</si>
  <si>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</si>
  <si>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</si>
  <si>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</si>
  <si>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</si>
  <si>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</si>
  <si>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</si>
  <si>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</si>
  <si>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</si>
  <si>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</si>
  <si>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</si>
  <si>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</si>
  <si>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</si>
  <si>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</si>
  <si>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</si>
  <si>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</si>
  <si>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</si>
  <si>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</si>
  <si>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</si>
  <si>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</si>
  <si>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</si>
  <si>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</si>
  <si>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</si>
  <si>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</si>
  <si>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</si>
  <si>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</si>
  <si>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</si>
  <si>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</si>
  <si>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</si>
  <si>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</si>
  <si>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</si>
  <si>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</si>
  <si>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</si>
  <si>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</si>
  <si>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</si>
  <si>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</si>
  <si>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</si>
  <si>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</si>
  <si>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</si>
  <si>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</si>
  <si>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</si>
  <si>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</si>
  <si>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</si>
  <si>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</si>
  <si>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</si>
  <si>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</si>
  <si>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</si>
  <si>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</si>
  <si>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</si>
  <si>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</si>
  <si>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</si>
  <si>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</si>
  <si>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</si>
  <si>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</si>
  <si>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</si>
  <si>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</si>
  <si>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</si>
  <si>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</si>
  <si>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</si>
  <si>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</si>
  <si>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</si>
  <si>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</si>
  <si>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</si>
  <si>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</si>
  <si>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</si>
  <si>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</si>
  <si>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</si>
  <si>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</si>
  <si>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</si>
  <si>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</si>
  <si>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</si>
  <si>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</si>
  <si>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</si>
  <si>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</si>
  <si>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</si>
  <si>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</si>
  <si>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</si>
  <si>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</si>
  <si>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</si>
  <si>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</si>
  <si>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</si>
  <si>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</si>
  <si>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</si>
  <si>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</si>
  <si>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</si>
  <si>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</si>
  <si>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</si>
  <si>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</si>
  <si>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</si>
  <si>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</si>
  <si>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</si>
  <si>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</si>
  <si>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</si>
  <si>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</si>
  <si>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</si>
  <si>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</si>
  <si>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</si>
  <si>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</si>
  <si>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</si>
  <si>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</si>
  <si>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</si>
  <si>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</si>
  <si>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</si>
  <si>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</si>
  <si>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</si>
  <si>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</si>
  <si>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</si>
  <si>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</si>
  <si>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</si>
  <si>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</si>
  <si>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</si>
  <si>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</si>
  <si>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</si>
  <si>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</si>
  <si>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</si>
  <si>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</si>
  <si>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</si>
  <si>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</si>
  <si>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</si>
  <si>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</si>
  <si>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</si>
  <si>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</si>
  <si>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</si>
  <si>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</si>
  <si>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</si>
  <si>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</si>
  <si>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</si>
  <si>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</si>
  <si>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</si>
  <si>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</si>
  <si>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</si>
  <si>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</si>
  <si>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</si>
  <si>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</si>
  <si>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</si>
  <si>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</si>
  <si>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</si>
  <si>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</si>
  <si>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</si>
  <si>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</si>
  <si>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</si>
  <si>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</si>
  <si>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</si>
  <si>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</si>
  <si>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</si>
  <si>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</si>
  <si>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</si>
  <si>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</si>
  <si>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</si>
  <si>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</si>
  <si>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</si>
  <si>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</si>
  <si>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</si>
  <si>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</si>
  <si>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</si>
  <si>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</si>
  <si>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</si>
  <si>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</si>
  <si>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</si>
  <si>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</si>
  <si>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</si>
  <si>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</si>
  <si>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</si>
  <si>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</si>
  <si>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</si>
  <si>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</si>
  <si>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</si>
  <si>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</si>
  <si>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</si>
  <si>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</si>
  <si>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</si>
  <si>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</si>
  <si>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</si>
  <si>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</si>
  <si>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</si>
  <si>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</si>
  <si>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</si>
  <si>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</si>
  <si>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</si>
  <si>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</si>
  <si>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</si>
  <si>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</si>
  <si>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</si>
  <si>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</si>
  <si>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</si>
  <si>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</si>
  <si>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</si>
  <si>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</si>
  <si>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</si>
  <si>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</si>
  <si>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</si>
  <si>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</si>
  <si>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</si>
  <si>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</si>
  <si>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</si>
  <si>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</si>
  <si>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</si>
  <si>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</si>
  <si>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</si>
  <si>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</si>
  <si>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</si>
  <si>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</si>
  <si>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</si>
  <si>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</si>
  <si>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</si>
  <si>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</si>
  <si>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</si>
  <si>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</si>
  <si>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</si>
  <si>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</si>
  <si>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</si>
  <si>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</si>
  <si>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</si>
  <si>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</si>
  <si>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</si>
  <si>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</si>
  <si>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</si>
  <si>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</si>
  <si>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</si>
  <si>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</si>
  <si>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</si>
  <si>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</si>
  <si>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</si>
  <si>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</si>
  <si>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</si>
  <si>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</si>
  <si>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</si>
  <si>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</si>
  <si>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</si>
  <si>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</si>
  <si>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</si>
  <si>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</si>
  <si>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</si>
  <si>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</si>
  <si>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</si>
  <si>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95 High Street, Emsworth</t>
  </si>
  <si>
    <t>APP/22/00153</t>
  </si>
  <si>
    <t>95 The High Street, Emsworth, Hampshire, PO10 7PQ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</si>
</sst>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66" zoomScaleNormal="100" workbookViewId="0">
      <selection activeCell="D76" sqref="D76:I76"/>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44769</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45078</v>
      </c>
      <c r="E9" s="1"/>
      <c r="F9" s="1"/>
      <c r="G9" s="1"/>
      <c r="H9" s="74"/>
      <c r="I9" s="3"/>
      <c r="J9" s="141"/>
      <c r="L9" s="147"/>
    </row>
    <row r="10" spans="1:12" ht="21" customHeight="1" thickBot="1" x14ac:dyDescent="0.4">
      <c r="A10" s="149"/>
      <c r="B10" s="1"/>
      <c r="C10" s="62" t="s">
        <v>78</v>
      </c>
      <c r="D10" s="102">
        <v>2.6</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2</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204</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8</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8</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5.2</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624</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4992</v>
      </c>
      <c r="E27" s="27" t="s">
        <v>92</v>
      </c>
      <c r="F27" s="1"/>
      <c r="G27" s="83"/>
      <c r="H27" s="81"/>
      <c r="I27" s="81"/>
      <c r="J27" s="144"/>
    </row>
    <row r="28" spans="1:14" ht="15.75" hidden="1" thickBot="1" x14ac:dyDescent="0.3">
      <c r="A28" s="149"/>
      <c r="B28" s="1"/>
      <c r="C28" s="26" t="s">
        <v>93</v>
      </c>
      <c r="D28" s="51">
        <f>IFERROR($D$27/1000000,"")</f>
        <v>4.9919999999999999E-3</v>
      </c>
      <c r="E28" s="27" t="s">
        <v>94</v>
      </c>
      <c r="F28" s="1"/>
      <c r="G28" s="83"/>
      <c r="H28" s="87"/>
      <c r="I28" s="84"/>
      <c r="J28" s="144"/>
    </row>
    <row r="29" spans="1:14" ht="15.75" hidden="1" thickBot="1" x14ac:dyDescent="0.3">
      <c r="A29" s="149"/>
      <c r="B29" s="1"/>
      <c r="C29" s="54" t="s">
        <v>95</v>
      </c>
      <c r="D29" s="56">
        <f>IFERROR($D$28*365.25,"")</f>
        <v>1.8233280000000001</v>
      </c>
      <c r="E29" s="27" t="s">
        <v>96</v>
      </c>
      <c r="F29" s="1"/>
      <c r="G29" s="83"/>
      <c r="H29" s="88"/>
      <c r="I29" s="84"/>
      <c r="J29" s="144"/>
    </row>
    <row r="30" spans="1:14" hidden="1" x14ac:dyDescent="0.25">
      <c r="A30" s="149"/>
      <c r="B30" s="1"/>
      <c r="C30" s="55" t="s">
        <v>97</v>
      </c>
      <c r="D30" s="57">
        <f>D29</f>
        <v>1.8233280000000001</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4492.8</v>
      </c>
      <c r="E33" s="27" t="s">
        <v>99</v>
      </c>
      <c r="F33" s="1"/>
      <c r="G33" s="83"/>
      <c r="H33" s="87"/>
      <c r="I33" s="84"/>
      <c r="J33" s="144"/>
    </row>
    <row r="34" spans="1:10" ht="15.75" hidden="1" thickBot="1" x14ac:dyDescent="0.3">
      <c r="A34" s="149"/>
      <c r="B34" s="1"/>
      <c r="C34" s="58" t="s">
        <v>100</v>
      </c>
      <c r="D34" s="59">
        <f>IFERROR($D$33/1000000,"")</f>
        <v>4.4927999999999999E-3</v>
      </c>
      <c r="E34" s="27" t="s">
        <v>101</v>
      </c>
      <c r="F34" s="1"/>
      <c r="G34" s="83"/>
      <c r="H34" s="87"/>
      <c r="I34" s="84"/>
      <c r="J34" s="144"/>
    </row>
    <row r="35" spans="1:10" ht="15.75" hidden="1" thickBot="1" x14ac:dyDescent="0.3">
      <c r="A35" s="149"/>
      <c r="B35" s="1"/>
      <c r="C35" s="58" t="s">
        <v>102</v>
      </c>
      <c r="D35" s="60">
        <f>IFERROR($D$34*365.25,"")</f>
        <v>1.6409951999999999</v>
      </c>
      <c r="E35" s="27" t="s">
        <v>103</v>
      </c>
      <c r="F35" s="1"/>
      <c r="G35" s="83"/>
      <c r="H35" s="88"/>
      <c r="I35" s="84"/>
      <c r="J35" s="144"/>
    </row>
    <row r="36" spans="1:10" x14ac:dyDescent="0.25">
      <c r="A36" s="149"/>
      <c r="B36" s="1"/>
      <c r="C36" s="55" t="s">
        <v>104</v>
      </c>
      <c r="D36" s="57">
        <f>D35</f>
        <v>1.6409951999999999</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E11" sqref="E11"/>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18" thickBot="1" x14ac:dyDescent="0.3">
      <c r="A9" s="128"/>
      <c r="B9" s="1"/>
      <c r="C9" s="269" t="s">
        <v>106</v>
      </c>
      <c r="D9" s="269"/>
      <c r="E9" s="209" t="s">
        <v>251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286</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9.4599999999999997E-3</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0.1209998945733213</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0.1209998945733213</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9.4599999999999997E-3</v>
      </c>
      <c r="E32" s="213">
        <f>SUM(E15:E31)</f>
        <v>0.1209998945733213</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9.4599999999999997E-3</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0.1209998945733213</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9.4599999999999997E-3</v>
      </c>
      <c r="E27" s="94">
        <f>SUM(E10:E26)</f>
        <v>0.1209998945733213</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1.6409951999999999</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1.6409951999999999</v>
      </c>
      <c r="E13" s="18"/>
      <c r="F13" s="1"/>
      <c r="G13" s="1"/>
      <c r="H13" s="112"/>
    </row>
    <row r="14" spans="2:12" hidden="1" x14ac:dyDescent="0.25">
      <c r="B14" s="122"/>
      <c r="C14" s="15" t="s">
        <v>128</v>
      </c>
      <c r="D14" s="91">
        <f>D13*1.2</f>
        <v>1.9691942399999998</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1.97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1.6409951999999999</v>
      </c>
      <c r="D15" s="21"/>
      <c r="E15" s="277" t="s">
        <v>138</v>
      </c>
    </row>
    <row r="16" spans="2:11" ht="16.5" thickTop="1" thickBot="1" x14ac:dyDescent="0.3">
      <c r="B16" s="15" t="s">
        <v>126</v>
      </c>
      <c r="C16" s="22">
        <f>'Stage 3'!E27-'Stage 2'!E32</f>
        <v>0</v>
      </c>
      <c r="D16" s="21"/>
      <c r="E16" s="277"/>
    </row>
    <row r="17" spans="2:6" ht="16.5" thickTop="1" thickBot="1" x14ac:dyDescent="0.3">
      <c r="B17" s="16" t="s">
        <v>127</v>
      </c>
      <c r="C17" s="47">
        <f>C15+C16</f>
        <v>1.6409951999999999</v>
      </c>
      <c r="D17" s="18"/>
      <c r="E17" s="277"/>
    </row>
    <row r="18" spans="2:6" ht="15.75" thickTop="1" x14ac:dyDescent="0.25">
      <c r="B18" s="17" t="s">
        <v>128</v>
      </c>
      <c r="C18" s="48">
        <f>C17*1.2</f>
        <v>1.9691942399999998</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1.8233280000000001</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1.9691942399999998</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76" sqref="D76"/>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1.3726809372383346</v>
      </c>
      <c r="J616" s="34">
        <f>VLOOKUP('Stage 2'!E11,Lookups!C622:K644,9,FALSE)</f>
        <v>12.790686529949399</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1.0044006857841474</v>
      </c>
      <c r="J617" s="34">
        <f>VLOOKUP('Stage 2'!E11,Lookups!C622:M644,10,FALSE)</f>
        <v>6.82169948263968</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0.73656050290837471</v>
      </c>
      <c r="J618" s="34">
        <f>VLOOKUP('Stage 2'!E11,Lookups!C622:P644,11,FALSE)</f>
        <v>7.5397731123912237</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852a13c-e0e6-4933-b1dc-bfb760f1147b">
      <Value>6</Value>
      <Value>10</Value>
      <Value>9</Value>
      <Value>8</Value>
      <Value>7</Value>
    </TaxCatchAll>
    <lcf76f155ced4ddcb4097134ff3c332f xmlns="457411a9-b56f-4d52-9431-2a865604c33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F65AA717F2958429776D794E6DE53A9" ma:contentTypeVersion="16" ma:contentTypeDescription="Create a new document." ma:contentTypeScope="" ma:versionID="afa7269f3397fcfcdb39bc8974d7cccd">
  <xsd:schema xmlns:xsd="http://www.w3.org/2001/XMLSchema" xmlns:xs="http://www.w3.org/2001/XMLSchema" xmlns:p="http://schemas.microsoft.com/office/2006/metadata/properties" xmlns:ns2="457411a9-b56f-4d52-9431-2a865604c335" xmlns:ns3="a852a13c-e0e6-4933-b1dc-bfb760f1147b" targetNamespace="http://schemas.microsoft.com/office/2006/metadata/properties" ma:root="true" ma:fieldsID="0eba9ee503829fa031c9b5db71eb878a" ns2:_="" ns3:_="">
    <xsd:import namespace="457411a9-b56f-4d52-9431-2a865604c335"/>
    <xsd:import namespace="a852a13c-e0e6-4933-b1dc-bfb760f1147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ServiceAutoKeyPoints" minOccurs="0"/>
                <xsd:element ref="ns2:MediaServiceKeyPoints" minOccurs="0"/>
                <xsd:element ref="ns2:MediaLengthInSeconds"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7411a9-b56f-4d52-9431-2a865604c3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88dd3e7-1daa-47c2-83e3-9dab98405b2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852a13c-e0e6-4933-b1dc-bfb760f1147b"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f3ce72e-49b7-4669-b04a-3b5f923650da}" ma:internalName="TaxCatchAll" ma:showField="CatchAllData" ma:web="a852a13c-e0e6-4933-b1dc-bfb760f114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purl.org/dc/dcmitype/"/>
    <ds:schemaRef ds:uri="457411a9-b56f-4d52-9431-2a865604c335"/>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a852a13c-e0e6-4933-b1dc-bfb760f1147b"/>
    <ds:schemaRef ds:uri="http://www.w3.org/XML/1998/namespace"/>
  </ds:schemaRefs>
</ds:datastoreItem>
</file>

<file path=customXml/itemProps3.xml><?xml version="1.0" encoding="utf-8"?>
<ds:datastoreItem xmlns:ds="http://schemas.openxmlformats.org/officeDocument/2006/customXml" ds:itemID="{3661FD03-3551-4381-BB31-B20DAA7550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7411a9-b56f-4d52-9431-2a865604c335"/>
    <ds:schemaRef ds:uri="a852a13c-e0e6-4933-b1dc-bfb760f114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Neeltje Chappell</cp:lastModifiedBy>
  <cp:revision/>
  <cp:lastPrinted>2022-09-09T10:43:44Z</cp:lastPrinted>
  <dcterms:created xsi:type="dcterms:W3CDTF">2021-10-14T13:24:34Z</dcterms:created>
  <dcterms:modified xsi:type="dcterms:W3CDTF">2022-09-09T10:44:11Z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0x010100FF65AA717F2958429776D794E6DE53A9</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