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never" defaultThemeVersion="166925"/>
  <mc:AlternateContent xmlns:mc="http://schemas.openxmlformats.org/markup-compatibility/2006">
    <mc:Choice Requires="x15">
      <x15ac:absPath xmlns:x15ac="http://schemas.microsoft.com/office/spreadsheetml/2010/11/ac" url="https://thornsyoung.sharepoint.com/Shared Documents/Projects/2022/223 High Lawn Way, Havant - 6160.22.CM/Planning &amp; Building Regulations/"/>
    </mc:Choice>
  </mc:AlternateContent>
  <xr:revisionPtr revIDLastSave="25" documentId="8_{3FE0CC18-2F85-427A-B55C-8B8635970978}" xr6:coauthVersionLast="47" xr6:coauthVersionMax="47" xr10:uidLastSave="{4717B248-D081-426E-9E0D-550D8F939B98}"/>
  <bookViews>
    <workbookView xWindow="-120" yWindow="-120" windowWidth="29040" windowHeight="15720" activeTab="6"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<sst xmlns="http://schemas.openxmlformats.org/spreadsheetml/2006/main" count="2521" uniqueCount="343">
  <si>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</si>
  <si>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</si>
  <si>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</si>
  <si>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</si>
  <si>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</si>
  <si>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</si>
  <si>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</si>
  <si>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</si>
  <si>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</si>
  <si>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</si>
  <si>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</si>
  <si>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</si>
  <si>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</si>
  <si>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</si>
  <si>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</si>
  <si>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</si>
  <si>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</si>
  <si>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</si>
  <si>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</si>
  <si>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</si>
  <si>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</si>
  <si>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</si>
  <si>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</si>
  <si>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</si>
  <si>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</si>
  <si>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</si>
  <si>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</si>
  <si>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</si>
  <si>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</si>
  <si>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</si>
  <si>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</si>
  <si>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</si>
  <si>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</si>
  <si>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</si>
  <si>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</si>
  <si>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</si>
  <si>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</si>
  <si>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</si>
  <si>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</si>
  <si>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</si>
  <si>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</si>
  <si>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</si>
  <si>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</si>
  <si>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</si>
  <si>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</si>
  <si>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</si>
  <si>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</si>
  <si>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</si>
  <si>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</si>
  <si>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</si>
  <si>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</si>
  <si>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</si>
  <si>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</si>
  <si>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</si>
  <si>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</si>
  <si>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</si>
  <si>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</si>
  <si>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</si>
  <si>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</si>
  <si>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</si>
  <si>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</si>
  <si>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</si>
  <si>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</si>
  <si>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</si>
  <si>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</si>
  <si>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</si>
  <si>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</si>
  <si>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</si>
  <si>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</si>
  <si>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</si>
  <si>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</si>
  <si>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</si>
  <si>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</si>
  <si>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</si>
  <si>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</si>
  <si>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</si>
  <si>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</si>
  <si>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</si>
  <si>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</si>
  <si>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</si>
  <si>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</si>
  <si>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</si>
  <si>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</si>
  <si>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</si>
  <si>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</si>
  <si>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</si>
  <si>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</si>
  <si>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</si>
  <si>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</si>
  <si>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</si>
  <si>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</si>
  <si>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</si>
  <si>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</si>
  <si>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</si>
  <si>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</si>
  <si>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</si>
  <si>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</si>
  <si>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</si>
  <si>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</si>
  <si>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</si>
  <si>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</si>
  <si>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</si>
  <si>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</si>
  <si>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</si>
  <si>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</si>
  <si>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</si>
  <si>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</si>
  <si>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</si>
  <si>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</si>
  <si>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</si>
  <si>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</si>
  <si>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</si>
  <si>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</si>
  <si>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</si>
  <si>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</si>
  <si>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</si>
  <si>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</si>
  <si>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</si>
  <si>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</si>
  <si>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</si>
  <si>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</si>
  <si>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</si>
  <si>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</si>
  <si>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</si>
  <si>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</si>
  <si>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</si>
  <si>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</si>
  <si>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</si>
  <si>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</si>
  <si>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</si>
  <si>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</si>
  <si>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</si>
  <si>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</si>
  <si>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</si>
  <si>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</si>
  <si>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</si>
  <si>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</si>
  <si>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</si>
  <si>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</si>
  <si>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</si>
  <si>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</si>
  <si>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</si>
  <si>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</si>
  <si>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</si>
  <si>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</si>
  <si>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</si>
  <si>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</si>
  <si>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</si>
  <si>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</si>
  <si>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</si>
  <si>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</si>
  <si>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</si>
  <si>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</si>
  <si>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</si>
  <si>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</si>
  <si>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</si>
  <si>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</si>
  <si>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</si>
  <si>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</si>
  <si>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</si>
  <si>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</si>
  <si>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</si>
  <si>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</si>
  <si>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</si>
  <si>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</si>
  <si>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</si>
  <si>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</si>
  <si>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</si>
  <si>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</si>
  <si>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</si>
  <si>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</si>
  <si>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</si>
  <si>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</si>
  <si>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</si>
  <si>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</si>
  <si>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</si>
  <si>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</si>
  <si>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</si>
  <si>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</si>
  <si>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</si>
  <si>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</si>
  <si>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</si>
  <si>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</si>
  <si>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</si>
  <si>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</si>
  <si>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</si>
  <si>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</si>
  <si>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</si>
  <si>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</si>
  <si>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</si>
  <si>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</si>
  <si>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</si>
  <si>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</si>
  <si>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</si>
  <si>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</si>
  <si>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</si>
  <si>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</si>
  <si>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</si>
  <si>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</si>
  <si>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</si>
  <si>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</si>
  <si>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</si>
  <si>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</si>
  <si>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</si>
  <si>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</si>
  <si>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</si>
  <si>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</si>
  <si>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</si>
  <si>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</si>
  <si>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</si>
  <si>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</si>
  <si>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</si>
  <si>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</si>
  <si>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</si>
  <si>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</si>
  <si>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</si>
  <si>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</si>
  <si>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</si>
  <si>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</si>
  <si>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</si>
  <si>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</si>
  <si>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</si>
  <si>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</si>
  <si>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</si>
  <si>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</si>
  <si>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</si>
  <si>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</si>
  <si>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</si>
  <si>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</si>
  <si>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</si>
  <si>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</si>
  <si>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</si>
  <si>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</si>
  <si>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</si>
  <si>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</si>
  <si>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</si>
  <si>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</si>
  <si>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</si>
  <si>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</si>
  <si>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</si>
  <si>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</si>
  <si>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</si>
  <si>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</si>
  <si>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</si>
  <si>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</si>
  <si>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</si>
  <si>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</si>
  <si>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</si>
  <si>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</si>
  <si>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</si>
  <si>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</si>
  <si>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</si>
  <si>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</si>
  <si>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</si>
  <si>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</si>
  <si>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</si>
  <si>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</si>
  <si>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</si>
  <si>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</si>
  <si>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</si>
  <si>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</si>
  <si>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</si>
  <si>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</si>
  <si>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</si>
  <si>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</si>
  <si>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</si>
  <si>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</si>
  <si>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</si>
  <si>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</si>
  <si>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</si>
  <si>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</si>
  <si>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</si>
  <si>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</si>
  <si>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</si>
  <si>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</si>
  <si>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</si>
  <si>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</si>
  <si>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</si>
  <si>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</si>
  <si>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</si>
  <si>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</si>
  <si>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</si>
  <si>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</si>
  <si>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</si>
  <si>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</si>
  <si>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</si>
  <si>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</si>
  <si>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</si>
  <si>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</si>
  <si>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</si>
  <si>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</si>
  <si>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</si>
  <si>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</si>
  <si>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</si>
  <si>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</si>
  <si>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</si>
  <si>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</si>
  <si>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</si>
  <si>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</si>
  <si>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</si>
  <si>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</si>
  <si>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</si>
  <si>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</si>
  <si>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</si>
  <si>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</si>
  <si>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</si>
  <si>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</si>
  <si>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</si>
  <si>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</si>
  <si>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</si>
  <si>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</si>
  <si>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</si>
  <si>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</si>
  <si>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</si>
  <si>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</si>
  <si>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</si>
  <si>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</si>
  <si>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</si>
  <si>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</si>
  <si>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</si>
  <si>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</si>
  <si>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</si>
  <si>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</si>
  <si>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</si>
  <si>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</si>
  <si>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</si>
  <si>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</si>
  <si>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</si>
  <si>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</si>
  <si>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</si>
  <si>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</si>
  <si>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</si>
  <si>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</si>
  <si>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</si>
  <si>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</si>
  <si>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</si>
  <si>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</si>
  <si>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</si>
  <si>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</si>
  <si>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</si>
  <si>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APP/22/00918</t>
  </si>
  <si>
    <t>223 High Lawn Way, Havant, PO9 5BU</t>
  </si>
  <si>
    <t>Land adjacent to 223 High Lawn Way, Havant, PO9 5BU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</si>
</sst>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topLeftCell="A24"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7"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2" zoomScaleNormal="100" workbookViewId="0">
      <selection activeCell="B50" sqref="B50:M50"/>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44848</v>
      </c>
      <c r="E7" s="259"/>
      <c r="F7" s="259"/>
      <c r="G7" s="259"/>
      <c r="H7" s="259"/>
      <c r="I7" s="259"/>
      <c r="J7" s="259"/>
      <c r="K7" s="259"/>
      <c r="L7" s="135"/>
      <c r="M7" s="131"/>
    </row>
    <row r="8" spans="2:13" ht="35.25" customHeight="1" thickBot="1" x14ac:dyDescent="0.3">
      <c r="B8" s="122"/>
      <c r="C8" s="50" t="s">
        <v>72</v>
      </c>
      <c r="D8" s="260" t="s">
        <v>342</v>
      </c>
      <c r="E8" s="260"/>
      <c r="F8" s="260"/>
      <c r="G8" s="260"/>
      <c r="H8" s="260"/>
      <c r="I8" s="260"/>
      <c r="J8" s="260"/>
      <c r="K8" s="260"/>
      <c r="L8" s="134"/>
    </row>
    <row r="9" spans="2:13" ht="39.75" customHeight="1" thickBot="1" x14ac:dyDescent="0.3">
      <c r="B9" s="122"/>
      <c r="C9" s="138" t="s">
        <v>73</v>
      </c>
      <c r="D9" s="260" t="s">
        <v>340</v>
      </c>
      <c r="E9" s="260"/>
      <c r="F9" s="260"/>
      <c r="G9" s="260"/>
      <c r="H9" s="260"/>
      <c r="I9" s="260"/>
      <c r="J9" s="260"/>
      <c r="K9" s="260"/>
      <c r="L9" s="136"/>
    </row>
    <row r="10" spans="2:13" ht="97.5" customHeight="1" x14ac:dyDescent="0.25">
      <c r="B10" s="122"/>
      <c r="C10" s="139" t="s">
        <v>74</v>
      </c>
      <c r="D10" s="261" t="s">
        <v>341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45139</v>
      </c>
      <c r="E9" s="1"/>
      <c r="F9" s="1"/>
      <c r="G9" s="1"/>
      <c r="H9" s="74"/>
      <c r="I9" s="3"/>
      <c r="J9" s="141"/>
      <c r="L9" s="147"/>
    </row>
    <row r="10" spans="1:12" ht="21" customHeight="1" thickBot="1" x14ac:dyDescent="0.4">
      <c r="A10" s="149"/>
      <c r="B10" s="1"/>
      <c r="C10" s="62" t="s">
        <v>78</v>
      </c>
      <c r="D10" s="102">
        <v>1</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113</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9.6999999999999993</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1</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120</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831.6</v>
      </c>
      <c r="E27" s="27" t="s">
        <v>92</v>
      </c>
      <c r="F27" s="1"/>
      <c r="G27" s="83"/>
      <c r="H27" s="81"/>
      <c r="I27" s="81"/>
      <c r="J27" s="144"/>
    </row>
    <row r="28" spans="1:14" ht="15.75" hidden="1" thickBot="1" x14ac:dyDescent="0.3">
      <c r="A28" s="149"/>
      <c r="B28" s="1"/>
      <c r="C28" s="26" t="s">
        <v>93</v>
      </c>
      <c r="D28" s="51">
        <f>IFERROR($D$27/1000000,"")</f>
        <v>8.3160000000000005E-4</v>
      </c>
      <c r="E28" s="27" t="s">
        <v>94</v>
      </c>
      <c r="F28" s="1"/>
      <c r="G28" s="83"/>
      <c r="H28" s="87"/>
      <c r="I28" s="84"/>
      <c r="J28" s="144"/>
    </row>
    <row r="29" spans="1:14" ht="15.75" hidden="1" thickBot="1" x14ac:dyDescent="0.3">
      <c r="A29" s="149"/>
      <c r="B29" s="1"/>
      <c r="C29" s="54" t="s">
        <v>95</v>
      </c>
      <c r="D29" s="56">
        <f>IFERROR($D$28*365.25,"")</f>
        <v>0.30374190000000001</v>
      </c>
      <c r="E29" s="27" t="s">
        <v>96</v>
      </c>
      <c r="F29" s="1"/>
      <c r="G29" s="83"/>
      <c r="H29" s="88"/>
      <c r="I29" s="84"/>
      <c r="J29" s="144"/>
    </row>
    <row r="30" spans="1:14" hidden="1" x14ac:dyDescent="0.25">
      <c r="A30" s="149"/>
      <c r="B30" s="1"/>
      <c r="C30" s="55" t="s">
        <v>97</v>
      </c>
      <c r="D30" s="57">
        <f>D29</f>
        <v>0.30374190000000001</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1047.6000000000001</v>
      </c>
      <c r="E33" s="27" t="s">
        <v>99</v>
      </c>
      <c r="F33" s="1"/>
      <c r="G33" s="83"/>
      <c r="H33" s="87"/>
      <c r="I33" s="84"/>
      <c r="J33" s="144"/>
    </row>
    <row r="34" spans="1:10" ht="15.75" hidden="1" thickBot="1" x14ac:dyDescent="0.3">
      <c r="A34" s="149"/>
      <c r="B34" s="1"/>
      <c r="C34" s="58" t="s">
        <v>100</v>
      </c>
      <c r="D34" s="59">
        <f>IFERROR($D$33/1000000,"")</f>
        <v>1.0476000000000001E-3</v>
      </c>
      <c r="E34" s="27" t="s">
        <v>101</v>
      </c>
      <c r="F34" s="1"/>
      <c r="G34" s="83"/>
      <c r="H34" s="87"/>
      <c r="I34" s="84"/>
      <c r="J34" s="144"/>
    </row>
    <row r="35" spans="1:10" ht="15.75" hidden="1" thickBot="1" x14ac:dyDescent="0.3">
      <c r="A35" s="149"/>
      <c r="B35" s="1"/>
      <c r="C35" s="58" t="s">
        <v>102</v>
      </c>
      <c r="D35" s="60">
        <f>IFERROR($D$34*365.25,"")</f>
        <v>0.38263590000000003</v>
      </c>
      <c r="E35" s="27" t="s">
        <v>103</v>
      </c>
      <c r="F35" s="1"/>
      <c r="G35" s="83"/>
      <c r="H35" s="88"/>
      <c r="I35" s="84"/>
      <c r="J35" s="144"/>
    </row>
    <row r="36" spans="1:10" x14ac:dyDescent="0.25">
      <c r="A36" s="149"/>
      <c r="B36" s="1"/>
      <c r="C36" s="55" t="s">
        <v>104</v>
      </c>
      <c r="D36" s="57">
        <f>D35</f>
        <v>0.38263590000000003</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abSelected="1"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287</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0.04</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0.54034634818733029</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0.54034634818733029</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0.04</v>
      </c>
      <c r="E32" s="213">
        <f>SUM(E15:E31)</f>
        <v>0.54034634818733029</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0.04</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0.54034634818733029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0.04</v>
      </c>
      <c r="E27" s="94">
        <f>SUM(E10:E26)</f>
        <v>0.54034634818733029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0.38263590000000003</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0.38263590000000003</v>
      </c>
      <c r="E13" s="18"/>
      <c r="F13" s="1"/>
      <c r="G13" s="1"/>
      <c r="H13" s="112"/>
    </row>
    <row r="14" spans="2:12" hidden="1" x14ac:dyDescent="0.25">
      <c r="B14" s="122"/>
      <c r="C14" s="15" t="s">
        <v>128</v>
      </c>
      <c r="D14" s="91">
        <f>D13*1.2</f>
        <v>0.45916308</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0.46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0.38263590000000003</v>
      </c>
      <c r="D15" s="21"/>
      <c r="E15" s="277" t="s">
        <v>138</v>
      </c>
    </row>
    <row r="16" spans="2:11" ht="16.5" thickTop="1" thickBot="1" x14ac:dyDescent="0.3">
      <c r="B16" s="15" t="s">
        <v>126</v>
      </c>
      <c r="C16" s="22">
        <f>'Stage 3'!E27-'Stage 2'!E32</f>
        <v>0</v>
      </c>
      <c r="D16" s="21"/>
      <c r="E16" s="277"/>
    </row>
    <row r="17" spans="2:6" ht="16.5" thickTop="1" thickBot="1" x14ac:dyDescent="0.3">
      <c r="B17" s="16" t="s">
        <v>127</v>
      </c>
      <c r="C17" s="47">
        <f>C15+C16</f>
        <v>0.38263590000000003</v>
      </c>
      <c r="D17" s="18"/>
      <c r="E17" s="277"/>
    </row>
    <row r="18" spans="2:6" ht="15.75" thickTop="1" x14ac:dyDescent="0.25">
      <c r="B18" s="17" t="s">
        <v>128</v>
      </c>
      <c r="C18" s="48">
        <f>C17*1.2</f>
        <v>0.45916308</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0.30374190000000001</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0.45916308</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7" zoomScale="90" zoomScaleNormal="90" workbookViewId="0">
      <selection activeCell="C44" sqref="C44"/>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1.4504764123754863</v>
      </c>
      <c r="J616" s="34">
        <f>VLOOKUP('Stage 2'!E11,Lookups!C622:K644,9,FALSE)</f>
        <v>13.508658704683258</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1.0613242041771849</v>
      </c>
      <c r="J617" s="34">
        <f>VLOOKUP('Stage 2'!E11,Lookups!C622:M644,10,FALSE)</f>
        <v>7.20461797583107</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0.77830441639660242</v>
      </c>
      <c r="J618" s="34">
        <f>VLOOKUP('Stage 2'!E11,Lookups!C622:P644,11,FALSE)</f>
        <v>7.9629988153922353</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5c898e5-1592-4e77-b012-60fc677264f6">
      <Value>6</Value>
      <Value>10</Value>
      <Value>9</Value>
      <Value>8</Value>
      <Value>7</Value>
    </TaxCatchAll>
    <lcf76f155ced4ddcb4097134ff3c332f xmlns="7d90eba7-1197-49c3-87ff-ef4666e9e47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4AFA2DC8641E04A8FAAEDD5CD18E4B8" ma:contentTypeVersion="14" ma:contentTypeDescription="Create a new document." ma:contentTypeScope="" ma:versionID="d677afe2417f9bd012e4b14f8a832ce9">
  <xsd:schema xmlns:xsd="http://www.w3.org/2001/XMLSchema" xmlns:xs="http://www.w3.org/2001/XMLSchema" xmlns:p="http://schemas.microsoft.com/office/2006/metadata/properties" xmlns:ns2="7d90eba7-1197-49c3-87ff-ef4666e9e47a" xmlns:ns3="05c898e5-1592-4e77-b012-60fc677264f6" targetNamespace="http://schemas.microsoft.com/office/2006/metadata/properties" ma:root="true" ma:fieldsID="7c879451b38f1ef81a6d8c7505594ba9" ns2:_="" ns3:_="">
    <xsd:import namespace="7d90eba7-1197-49c3-87ff-ef4666e9e47a"/>
    <xsd:import namespace="05c898e5-1592-4e77-b012-60fc677264f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90eba7-1197-49c3-87ff-ef4666e9e4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4b0ccde-ec48-4495-8d10-6a032ffcdd6e"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5c898e5-1592-4e77-b012-60fc677264f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994a666-6648-4ff4-8b9b-2f2cc2e26e3c}" ma:internalName="TaxCatchAll" ma:showField="CatchAllData" ma:web="05c898e5-1592-4e77-b012-60fc677264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05c898e5-1592-4e77-b012-60fc677264f6"/>
    <ds:schemaRef ds:uri="7d90eba7-1197-49c3-87ff-ef4666e9e47a"/>
  </ds:schemaRefs>
</ds:datastoreItem>
</file>

<file path=customXml/itemProps3.xml><?xml version="1.0" encoding="utf-8"?>
<ds:datastoreItem xmlns:ds="http://schemas.openxmlformats.org/officeDocument/2006/customXml" ds:itemID="{892E157C-CB87-469D-9C05-D78DE5A84A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90eba7-1197-49c3-87ff-ef4666e9e47a"/>
    <ds:schemaRef ds:uri="05c898e5-1592-4e77-b012-60fc677264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L Taylor</cp:lastModifiedBy>
  <cp:revision/>
  <dcterms:created xsi:type="dcterms:W3CDTF">2021-10-14T13:24:34Z</dcterms:created>
  <dcterms:modified xsi:type="dcterms:W3CDTF">2022-10-14T10:44:29Z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0x01010054AFA2DC8641E04A8FAAEDD5CD18E4B8</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