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defaultThemeVersion="166925"/>
  <mc:AlternateContent xmlns:mc="http://schemas.openxmlformats.org/markup-compatibility/2006">
    <mc:Choice Requires="x15">
      <x15ac:absPath xmlns:x15ac="http://schemas.microsoft.com/office/spreadsheetml/2010/11/ac" url="C:\Users\Rachael\Dropbox\Kalotec\Projects\KALO-2021-0277 - 7D West Street, Havant\Nitrates\"/>
    </mc:Choice>
  </mc:AlternateContent>
  <xr:revisionPtr revIDLastSave="0" documentId="8_{5D6ED9D1-F60A-49CD-9B80-577C61B2F53C}"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firstSheet="3" activeTab="3"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<sst xmlns="http://schemas.openxmlformats.org/spreadsheetml/2006/main" count="2512" uniqueCount="333">
  <si>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</si>
  <si>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</si>
  <si>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</si>
  <si>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</si>
  <si>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</si>
  <si>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</si>
  <si>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</si>
  <si>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</si>
  <si>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</si>
  <si>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</si>
  <si>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</si>
  <si>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</si>
  <si>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</si>
  <si>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</si>
  <si>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</si>
  <si>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</si>
  <si>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</si>
  <si>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</si>
  <si>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</si>
  <si>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</si>
  <si>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</si>
  <si>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</si>
  <si>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</si>
  <si>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</si>
  <si>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</si>
  <si>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</si>
  <si>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</si>
  <si>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</si>
  <si>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</si>
  <si>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</si>
  <si>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</si>
  <si>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</si>
  <si>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</si>
  <si>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</si>
  <si>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</si>
  <si>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</si>
  <si>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</si>
  <si>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</si>
  <si>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</si>
  <si>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</si>
  <si>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</si>
  <si>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</si>
  <si>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</si>
  <si>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</si>
  <si>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</si>
  <si>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</si>
  <si>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</si>
  <si>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</si>
  <si>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</si>
  <si>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</si>
  <si>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</si>
  <si>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</si>
  <si>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</si>
  <si>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</si>
  <si>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</si>
  <si>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</si>
  <si>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</si>
  <si>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</si>
  <si>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</si>
  <si>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</si>
  <si>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</si>
  <si>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</si>
  <si>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</si>
  <si>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</si>
  <si>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</si>
  <si>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</si>
  <si>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</si>
  <si>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</si>
  <si>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</si>
  <si>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</si>
  <si>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</si>
  <si>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</si>
  <si>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</si>
  <si>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</si>
  <si>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</si>
  <si>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</si>
  <si>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</si>
  <si>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</si>
  <si>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</si>
  <si>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</si>
  <si>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</si>
  <si>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</si>
  <si>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</si>
  <si>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</si>
  <si>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</si>
  <si>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</si>
  <si>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</si>
  <si>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</si>
  <si>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</si>
  <si>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</si>
  <si>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</si>
  <si>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</si>
  <si>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</si>
  <si>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</si>
  <si>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</si>
  <si>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</si>
  <si>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</si>
  <si>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</si>
  <si>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</si>
  <si>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</si>
  <si>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</si>
  <si>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</si>
  <si>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</si>
  <si>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</si>
  <si>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</si>
  <si>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</si>
  <si>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</si>
  <si>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</si>
  <si>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</si>
  <si>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</si>
  <si>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</si>
  <si>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</si>
  <si>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</si>
  <si>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</si>
  <si>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</si>
  <si>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</si>
  <si>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</si>
  <si>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</si>
  <si>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</si>
  <si>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</si>
  <si>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</si>
  <si>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</si>
  <si>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</si>
  <si>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</si>
  <si>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</si>
  <si>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</si>
  <si>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</si>
  <si>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</si>
  <si>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</si>
  <si>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</si>
  <si>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</si>
  <si>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</si>
  <si>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</si>
  <si>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</si>
  <si>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</si>
  <si>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</si>
  <si>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</si>
  <si>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</si>
  <si>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</si>
  <si>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</si>
  <si>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</si>
  <si>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</si>
  <si>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</si>
  <si>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</si>
  <si>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</si>
  <si>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</si>
  <si>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</si>
  <si>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</si>
  <si>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</si>
  <si>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</si>
  <si>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</si>
  <si>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</si>
  <si>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</si>
  <si>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</si>
  <si>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</si>
  <si>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</si>
  <si>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</si>
  <si>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</si>
  <si>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</si>
  <si>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</si>
  <si>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</si>
  <si>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</si>
  <si>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</si>
  <si>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</si>
  <si>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</si>
  <si>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</si>
  <si>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</si>
  <si>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</si>
  <si>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</si>
  <si>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</si>
  <si>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</si>
  <si>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</si>
  <si>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</si>
  <si>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</si>
  <si>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</si>
  <si>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</si>
  <si>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</si>
  <si>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</si>
  <si>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</si>
  <si>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</si>
  <si>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</si>
  <si>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</si>
  <si>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</si>
  <si>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</si>
  <si>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</si>
  <si>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</si>
  <si>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</si>
  <si>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</si>
  <si>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</si>
  <si>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</si>
  <si>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</si>
  <si>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</si>
  <si>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</si>
  <si>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</si>
  <si>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</si>
  <si>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</si>
  <si>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</si>
  <si>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</si>
  <si>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</si>
  <si>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</si>
  <si>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</si>
  <si>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</si>
  <si>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</si>
  <si>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</si>
  <si>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</si>
  <si>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</si>
  <si>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</si>
  <si>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</si>
  <si>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</si>
  <si>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</si>
  <si>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</si>
  <si>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</si>
  <si>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</si>
  <si>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</si>
  <si>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</si>
  <si>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</si>
  <si>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</si>
  <si>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</si>
  <si>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</si>
  <si>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</si>
  <si>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</si>
  <si>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</si>
  <si>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</si>
  <si>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</si>
  <si>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</si>
  <si>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</si>
  <si>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</si>
  <si>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</si>
  <si>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</si>
  <si>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</si>
  <si>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</si>
  <si>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</si>
  <si>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</si>
  <si>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</si>
  <si>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</si>
  <si>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</si>
  <si>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</si>
  <si>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</si>
  <si>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</si>
  <si>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</si>
  <si>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</si>
  <si>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</si>
  <si>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</si>
  <si>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</si>
  <si>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</si>
  <si>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</si>
  <si>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</si>
  <si>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</si>
  <si>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</si>
  <si>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</si>
  <si>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</si>
  <si>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</si>
  <si>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</si>
  <si>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</si>
  <si>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</si>
  <si>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</si>
  <si>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</si>
  <si>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</si>
  <si>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</si>
  <si>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</si>
  <si>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</si>
  <si>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</si>
  <si>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</si>
  <si>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</si>
  <si>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</si>
  <si>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</si>
  <si>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</si>
  <si>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</si>
  <si>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</si>
  <si>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</si>
  <si>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</si>
  <si>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</si>
  <si>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</si>
  <si>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</si>
  <si>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</si>
  <si>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</si>
  <si>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</si>
  <si>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</si>
  <si>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</si>
  <si>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</si>
  <si>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</si>
  <si>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</si>
  <si>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</si>
  <si>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</si>
  <si>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</si>
  <si>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</si>
  <si>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</si>
  <si>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</si>
  <si>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</si>
  <si>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</si>
  <si>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</si>
  <si>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</si>
  <si>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</si>
  <si>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</si>
  <si>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</si>
  <si>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</si>
  <si>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</si>
  <si>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</si>
  <si>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</si>
  <si>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</si>
  <si>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</si>
  <si>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</si>
  <si>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</si>
  <si>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</si>
  <si>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</si>
  <si>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</si>
  <si>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</si>
  <si>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</si>
  <si>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</si>
  <si>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</si>
  <si>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</si>
  <si>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</si>
  <si>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</si>
  <si>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</si>
  <si>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</si>
  <si>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</si>
  <si>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</si>
  <si>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</si>
  <si>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</si>
  <si>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</si>
  <si>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</si>
  <si>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</si>
  <si>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</si>
  <si>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</si>
  <si>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</si>
  <si>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</si>
  <si>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</si>
  <si>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</si>
  <si>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</si>
  <si>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</si>
  <si>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</si>
  <si>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7D West Street, Havant, PO9 1EH</t>
  </si>
  <si>
    <t>APP/22/00713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</si>
</sst>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abSelected="1"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1" sqref="D11"/>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44859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2" zoomScaleNormal="100" workbookViewId="0">
      <selection activeCell="D9" sqref="D9"/>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44958</v>
      </c>
      <c r="E9" s="1"/>
      <c r="F9" s="1"/>
      <c r="G9" s="1"/>
      <c r="H9" s="74"/>
      <c r="I9" s="3"/>
      <c r="J9" s="141"/>
      <c r="L9" s="147"/>
    </row>
    <row r="10" spans="1:12" ht="21" customHeight="1" thickBot="1" x14ac:dyDescent="0.4">
      <c r="A10" s="149"/>
      <c r="B10" s="1"/>
      <c r="C10" s="62" t="s">
        <v>78</v>
      </c>
      <c r="D10" s="102">
        <v>2</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240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1663.2</v>
      </c>
      <c r="E27" s="27" t="s">
        <v>92</v>
      </c>
      <c r="F27" s="1"/>
      <c r="G27" s="83"/>
      <c r="H27" s="81"/>
      <c r="I27" s="81"/>
      <c r="J27" s="144"/>
    </row>
    <row r="28" spans="1:14" ht="15.75" hidden="1" thickBot="1" x14ac:dyDescent="0.3">
      <c r="A28" s="149"/>
      <c r="B28" s="1"/>
      <c r="C28" s="26" t="s">
        <v>93</v>
      </c>
      <c r="D28" s="51">
        <f>IFERROR($D$27/1000000,"")</f>
        <v>1.6632000000000001E-3</v>
      </c>
      <c r="E28" s="27" t="s">
        <v>94</v>
      </c>
      <c r="F28" s="1"/>
      <c r="G28" s="83"/>
      <c r="H28" s="87"/>
      <c r="I28" s="84"/>
      <c r="J28" s="144"/>
    </row>
    <row r="29" spans="1:14" ht="15.75" hidden="1" thickBot="1" x14ac:dyDescent="0.3">
      <c r="A29" s="149"/>
      <c r="B29" s="1"/>
      <c r="C29" s="54" t="s">
        <v>95</v>
      </c>
      <c r="D29" s="56">
        <f>IFERROR($D$28*365.25,"")</f>
        <v>0.60748380000000002</v>
      </c>
      <c r="E29" s="27" t="s">
        <v>96</v>
      </c>
      <c r="F29" s="1"/>
      <c r="G29" s="83"/>
      <c r="H29" s="88"/>
      <c r="I29" s="84"/>
      <c r="J29" s="144"/>
    </row>
    <row r="30" spans="1:14" hidden="1" x14ac:dyDescent="0.25">
      <c r="A30" s="149"/>
      <c r="B30" s="1"/>
      <c r="C30" s="55" t="s">
        <v>97</v>
      </c>
      <c r="D30" s="57">
        <f>D29</f>
        <v>0.60748380000000002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1663.2</v>
      </c>
      <c r="E33" s="27" t="s">
        <v>99</v>
      </c>
      <c r="F33" s="1"/>
      <c r="G33" s="83"/>
      <c r="H33" s="87"/>
      <c r="I33" s="84"/>
      <c r="J33" s="144"/>
    </row>
    <row r="34" spans="1:10" ht="15.75" hidden="1" thickBot="1" x14ac:dyDescent="0.3">
      <c r="A34" s="149"/>
      <c r="B34" s="1"/>
      <c r="C34" s="58" t="s">
        <v>100</v>
      </c>
      <c r="D34" s="59">
        <f>IFERROR($D$33/1000000,"")</f>
        <v>1.6632000000000001E-3</v>
      </c>
      <c r="E34" s="27" t="s">
        <v>101</v>
      </c>
      <c r="F34" s="1"/>
      <c r="G34" s="83"/>
      <c r="H34" s="87"/>
      <c r="I34" s="84"/>
      <c r="J34" s="144"/>
    </row>
    <row r="35" spans="1:10" ht="15.75" hidden="1" thickBot="1" x14ac:dyDescent="0.3">
      <c r="A35" s="149"/>
      <c r="B35" s="1"/>
      <c r="C35" s="58" t="s">
        <v>102</v>
      </c>
      <c r="D35" s="60">
        <f>IFERROR($D$34*365.25,"")</f>
        <v>0.60748380000000002</v>
      </c>
      <c r="E35" s="27" t="s">
        <v>103</v>
      </c>
      <c r="F35" s="1"/>
      <c r="G35" s="83"/>
      <c r="H35" s="88"/>
      <c r="I35" s="84"/>
      <c r="J35" s="144"/>
    </row>
    <row r="36" spans="1:10" x14ac:dyDescent="0.25">
      <c r="A36" s="149"/>
      <c r="B36" s="1"/>
      <c r="C36" s="55" t="s">
        <v>104</v>
      </c>
      <c r="D36" s="57">
        <f>D35</f>
        <v>0.60748380000000002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4" zoomScale="130" zoomScaleNormal="130" workbookViewId="0">
      <selection activeCell="D16" sqref="D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29.25" thickBot="1" x14ac:dyDescent="0.3">
      <c r="A10" s="128"/>
      <c r="B10" s="1"/>
      <c r="C10" s="270" t="s">
        <v>108</v>
      </c>
      <c r="D10" s="270"/>
      <c r="E10" s="96" t="s">
        <v>317</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0.01</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7.7043814247999984E-2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7.7043814247999984E-2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0.01</v>
      </c>
      <c r="E32" s="213">
        <f>SUM(E15:E31)</f>
        <v>7.7043814247999984E-2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0.14445715171499995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0.01</v>
      </c>
      <c r="E27" s="94">
        <f>SUM(E10:E26)</f>
        <v>0.14445715171499995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0.60748380000000002</v>
      </c>
      <c r="E11" s="21"/>
      <c r="F11" s="1"/>
      <c r="G11" s="1"/>
      <c r="H11" s="112"/>
    </row>
    <row r="12" spans="2:12" ht="15.75" hidden="1" thickBot="1" x14ac:dyDescent="0.3">
      <c r="B12" s="122"/>
      <c r="C12" s="64" t="s">
        <v>126</v>
      </c>
      <c r="D12" s="92">
        <f>'Stage 3'!E27-'Stage 2'!E32</f>
        <v>6.741333746699997E-2</v>
      </c>
      <c r="E12" s="21"/>
      <c r="F12" s="1"/>
      <c r="G12" s="1"/>
      <c r="H12" s="112"/>
    </row>
    <row r="13" spans="2:12" ht="15.75" hidden="1" thickBot="1" x14ac:dyDescent="0.3">
      <c r="B13" s="122"/>
      <c r="C13" s="62" t="s">
        <v>127</v>
      </c>
      <c r="D13" s="80">
        <f>D11+D12</f>
        <v>0.67489713746699997</v>
      </c>
      <c r="E13" s="18"/>
      <c r="F13" s="1"/>
      <c r="G13" s="1"/>
      <c r="H13" s="112"/>
    </row>
    <row r="14" spans="2:12" hidden="1" x14ac:dyDescent="0.25">
      <c r="B14" s="122"/>
      <c r="C14" s="15" t="s">
        <v>128</v>
      </c>
      <c r="D14" s="91">
        <f>D13*1.2</f>
        <v>0.80987656496039995</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0.81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0.60748380000000002</v>
      </c>
      <c r="D15" s="21"/>
      <c r="E15" s="277" t="s">
        <v>138</v>
      </c>
    </row>
    <row r="16" spans="2:11" ht="16.5" thickTop="1" thickBot="1" x14ac:dyDescent="0.3">
      <c r="B16" s="15" t="s">
        <v>126</v>
      </c>
      <c r="C16" s="22">
        <f>'Stage 3'!E27-'Stage 2'!E32</f>
        <v>6.741333746699997E-2</v>
      </c>
      <c r="D16" s="21"/>
      <c r="E16" s="277"/>
    </row>
    <row r="17" spans="2:6" ht="16.5" thickTop="1" thickBot="1" x14ac:dyDescent="0.3">
      <c r="B17" s="16" t="s">
        <v>127</v>
      </c>
      <c r="C17" s="47">
        <f>C15+C16</f>
        <v>0.67489713746699997</v>
      </c>
      <c r="D17" s="18"/>
      <c r="E17" s="277"/>
    </row>
    <row r="18" spans="2:6" ht="15.75" thickTop="1" x14ac:dyDescent="0.25">
      <c r="B18" s="17" t="s">
        <v>128</v>
      </c>
      <c r="C18" s="48">
        <f>C17*1.2</f>
        <v>0.80987656496039995</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0.60748380000000002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0.80987656496039995</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454"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documentManagement/types"/>
    <ds:schemaRef ds:uri="http://schemas.microsoft.com/office/2006/metadata/properties"/>
    <ds:schemaRef ds:uri="50608f39-3744-4f2b-8ddf-6077ea9dcf84"/>
    <ds:schemaRef ds:uri="41b1b97e-58d0-4f82-aacc-4a7d6fa43521"/>
    <ds:schemaRef ds:uri="http://schemas.microsoft.com/office/infopath/2007/PartnerControls"/>
    <ds:schemaRef ds:uri="http://purl.org/dc/elements/1.1/"/>
    <ds:schemaRef ds:uri="http://schemas.openxmlformats.org/package/2006/metadata/core-properties"/>
    <ds:schemaRef ds:uri="http://www.w3.org/XML/1998/namespace"/>
    <ds:schemaRef ds:uri="662745e8-e224-48e8-a2e3-254862b8c2f5"/>
    <ds:schemaRef ds:uri="http://purl.org/dc/dcmitype/"/>
    <ds:schemaRef ds:uri="http://purl.org/dc/terms/"/>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Rachael</cp:lastModifiedBy>
  <cp:revision/>
  <cp:lastPrinted>2022-05-24T14:21:51Z</cp:lastPrinted>
  <dcterms:created xsi:type="dcterms:W3CDTF">2021-10-14T13:24:34Z</dcterms:created>
  <dcterms:modified xsi:type="dcterms:W3CDTF">2022-10-25T22:15:08Z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