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updateLinks="never" defaultThemeVersion="166925"/>
  <mc:AlternateContent xmlns:mc="http://schemas.openxmlformats.org/markup-compatibility/2006">
    <mc:Choice Requires="x15">
      <x15ac:absPath xmlns:x15ac="http://schemas.microsoft.com/office/spreadsheetml/2010/11/ac" url="J:\HBC\Corporate data\Community Group\Development and Technical Services\Development Control\Lesley Wells\Havant Applications\186 Sea Front\"/>
    </mc:Choice>
  </mc:AlternateContent>
  <xr:revisionPtr revIDLastSave="0" documentId="8_{03EF4CC8-172A-49F1-8C24-60051617EFCA}"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19440" windowHeight="11640" firstSheet="4"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12" i="9" s="1"/>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<sst xmlns="http://schemas.openxmlformats.org/spreadsheetml/2006/main" count="2512" uniqueCount="333">
  <si>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</si>
  <si>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</si>
  <si>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</si>
  <si>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</si>
  <si>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</si>
  <si>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</si>
  <si>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</si>
  <si>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</si>
  <si>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</si>
  <si>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</si>
  <si>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</si>
  <si>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</si>
  <si>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</si>
  <si>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</si>
  <si>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</si>
  <si>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</si>
  <si>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</si>
  <si>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</si>
  <si>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</si>
  <si>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</si>
  <si>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</si>
  <si>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</si>
  <si>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</si>
  <si>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</si>
  <si>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</si>
  <si>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</si>
  <si>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</si>
  <si>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</si>
  <si>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</si>
  <si>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</si>
  <si>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</si>
  <si>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</si>
  <si>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</si>
  <si>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</si>
  <si>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</si>
  <si>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</si>
  <si>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</si>
  <si>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</si>
  <si>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</si>
  <si>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</si>
  <si>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</si>
  <si>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</si>
  <si>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</si>
  <si>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</si>
  <si>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</si>
  <si>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</si>
  <si>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</si>
  <si>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</si>
  <si>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</si>
  <si>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</si>
  <si>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</si>
  <si>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</si>
  <si>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</si>
  <si>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</si>
  <si>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</si>
  <si>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</si>
  <si>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</si>
  <si>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</si>
  <si>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</si>
  <si>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</si>
  <si>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</si>
  <si>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</si>
  <si>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</si>
  <si>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</si>
  <si>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</si>
  <si>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</si>
  <si>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</si>
  <si>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</si>
  <si>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</si>
  <si>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</si>
  <si>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</si>
  <si>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</si>
  <si>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</si>
  <si>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</si>
  <si>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</si>
  <si>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</si>
  <si>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</si>
  <si>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</si>
  <si>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</si>
  <si>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</si>
  <si>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</si>
  <si>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</si>
  <si>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</si>
  <si>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</si>
  <si>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</si>
  <si>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</si>
  <si>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</si>
  <si>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</si>
  <si>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</si>
  <si>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</si>
  <si>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</si>
  <si>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</si>
  <si>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</si>
  <si>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</si>
  <si>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</si>
  <si>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</si>
  <si>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</si>
  <si>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</si>
  <si>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</si>
  <si>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</si>
  <si>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</si>
  <si>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</si>
  <si>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</si>
  <si>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</si>
  <si>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</si>
  <si>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</si>
  <si>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</si>
  <si>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</si>
  <si>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</si>
  <si>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</si>
  <si>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</si>
  <si>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</si>
  <si>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</si>
  <si>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</si>
  <si>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</si>
  <si>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</si>
  <si>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</si>
  <si>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</si>
  <si>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</si>
  <si>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</si>
  <si>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</si>
  <si>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</si>
  <si>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</si>
  <si>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</si>
  <si>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</si>
  <si>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</si>
  <si>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</si>
  <si>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</si>
  <si>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</si>
  <si>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</si>
  <si>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</si>
  <si>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</si>
  <si>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</si>
  <si>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</si>
  <si>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</si>
  <si>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</si>
  <si>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</si>
  <si>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</si>
  <si>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</si>
  <si>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</si>
  <si>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</si>
  <si>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</si>
  <si>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</si>
  <si>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</si>
  <si>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</si>
  <si>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</si>
  <si>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</si>
  <si>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</si>
  <si>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</si>
  <si>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</si>
  <si>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</si>
  <si>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</si>
  <si>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</si>
  <si>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</si>
  <si>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</si>
  <si>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</si>
  <si>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</si>
  <si>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</si>
  <si>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</si>
  <si>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</si>
  <si>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</si>
  <si>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</si>
  <si>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</si>
  <si>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</si>
  <si>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</si>
  <si>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</si>
  <si>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</si>
  <si>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</si>
  <si>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</si>
  <si>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</si>
  <si>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</si>
  <si>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</si>
  <si>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</si>
  <si>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</si>
  <si>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</si>
  <si>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</si>
  <si>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</si>
  <si>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</si>
  <si>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</si>
  <si>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</si>
  <si>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</si>
  <si>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</si>
  <si>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</si>
  <si>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</si>
  <si>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</si>
  <si>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</si>
  <si>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</si>
  <si>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</si>
  <si>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</si>
  <si>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</si>
  <si>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</si>
  <si>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</si>
  <si>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</si>
  <si>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</si>
  <si>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</si>
  <si>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</si>
  <si>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</si>
  <si>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</si>
  <si>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</si>
  <si>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</si>
  <si>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</si>
  <si>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</si>
  <si>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</si>
  <si>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</si>
  <si>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</si>
  <si>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</si>
  <si>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</si>
  <si>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</si>
  <si>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</si>
  <si>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</si>
  <si>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</si>
  <si>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</si>
  <si>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</si>
  <si>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</si>
  <si>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</si>
  <si>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</si>
  <si>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</si>
  <si>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</si>
  <si>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</si>
  <si>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</si>
  <si>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</si>
  <si>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</si>
  <si>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</si>
  <si>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</si>
  <si>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</si>
  <si>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</si>
  <si>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</si>
  <si>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</si>
  <si>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</si>
  <si>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</si>
  <si>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</si>
  <si>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</si>
  <si>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</si>
  <si>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</si>
  <si>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</si>
  <si>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</si>
  <si>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</si>
  <si>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</si>
  <si>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</si>
  <si>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</si>
  <si>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</si>
  <si>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</si>
  <si>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</si>
  <si>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</si>
  <si>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</si>
  <si>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</si>
  <si>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</si>
  <si>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</si>
  <si>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</si>
  <si>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</si>
  <si>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</si>
  <si>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</si>
  <si>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</si>
  <si>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</si>
  <si>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</si>
  <si>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</si>
  <si>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</si>
  <si>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</si>
  <si>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</si>
  <si>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</si>
  <si>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</si>
  <si>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</si>
  <si>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</si>
  <si>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</si>
  <si>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</si>
  <si>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</si>
  <si>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</si>
  <si>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</si>
  <si>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</si>
  <si>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</si>
  <si>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</si>
  <si>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</si>
  <si>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</si>
  <si>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</si>
  <si>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</si>
  <si>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</si>
  <si>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</si>
  <si>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</si>
  <si>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</si>
  <si>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</si>
  <si>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</si>
  <si>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</si>
  <si>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</si>
  <si>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</si>
  <si>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</si>
  <si>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</si>
  <si>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</si>
  <si>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</si>
  <si>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</si>
  <si>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</si>
  <si>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</si>
  <si>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</si>
  <si>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</si>
  <si>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</si>
  <si>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</si>
  <si>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</si>
  <si>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</si>
  <si>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</si>
  <si>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</si>
  <si>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</si>
  <si>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</si>
  <si>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</si>
  <si>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</si>
  <si>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</si>
  <si>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</si>
  <si>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</si>
  <si>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</si>
  <si>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</si>
  <si>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</si>
  <si>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</si>
  <si>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</si>
  <si>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</si>
  <si>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</si>
  <si>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</si>
  <si>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</si>
  <si>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</si>
  <si>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</si>
  <si>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</si>
  <si>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</si>
  <si>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</si>
  <si>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</si>
  <si>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</si>
  <si>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</si>
  <si>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</si>
  <si>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</si>
  <si>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</si>
  <si>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</si>
  <si>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</si>
  <si>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</si>
  <si>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</si>
  <si>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</si>
  <si>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186 Sea Front, Hayling Island</t>
  </si>
  <si>
    <t>APP/22/000161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</si>
</sst>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P11" sqref="P11"/>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44706</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t="s">
        <v>332</v>
      </c>
      <c r="E9" s="260"/>
      <c r="F9" s="260"/>
      <c r="G9" s="260"/>
      <c r="H9" s="260"/>
      <c r="I9" s="260"/>
      <c r="J9" s="260"/>
      <c r="K9" s="260"/>
      <c r="L9" s="136"/>
    </row>
    <row r="10" spans="2:13" ht="97.5" customHeight="1" x14ac:dyDescent="0.25">
      <c r="B10" s="122"/>
      <c r="C10" s="139" t="s">
        <v>74</v>
      </c>
      <c r="D10" s="261" t="s">
        <v>331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8"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45566</v>
      </c>
      <c r="E9" s="1"/>
      <c r="F9" s="1"/>
      <c r="G9" s="1"/>
      <c r="H9" s="74"/>
      <c r="I9" s="3"/>
      <c r="J9" s="141"/>
      <c r="L9" s="147"/>
    </row>
    <row r="10" spans="1:12" ht="21" customHeight="1" thickBot="1" x14ac:dyDescent="0.4">
      <c r="A10" s="149"/>
      <c r="B10" s="1"/>
      <c r="C10" s="62" t="s">
        <v>78</v>
      </c>
      <c r="D10" s="102">
        <v>1.72</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7</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12.04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1444.8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10012.464</v>
      </c>
      <c r="E27" s="27" t="s">
        <v>92</v>
      </c>
      <c r="F27" s="1"/>
      <c r="G27" s="83"/>
      <c r="H27" s="81"/>
      <c r="I27" s="81"/>
      <c r="J27" s="144"/>
    </row>
    <row r="28" spans="1:14" ht="15.75" hidden="1" thickBot="1" x14ac:dyDescent="0.3">
      <c r="A28" s="149"/>
      <c r="B28" s="1"/>
      <c r="C28" s="26" t="s">
        <v>93</v>
      </c>
      <c r="D28" s="51">
        <f>IFERROR($D$27/1000000,"")</f>
        <v>1.0012464E-2</v>
      </c>
      <c r="E28" s="27" t="s">
        <v>94</v>
      </c>
      <c r="F28" s="1"/>
      <c r="G28" s="83"/>
      <c r="H28" s="87"/>
      <c r="I28" s="84"/>
      <c r="J28" s="144"/>
    </row>
    <row r="29" spans="1:14" ht="15.75" hidden="1" thickBot="1" x14ac:dyDescent="0.3">
      <c r="A29" s="149"/>
      <c r="B29" s="1"/>
      <c r="C29" s="54" t="s">
        <v>95</v>
      </c>
      <c r="D29" s="56">
        <f>IFERROR($D$28*365.25,"")</f>
        <v>3.6570524760000001</v>
      </c>
      <c r="E29" s="27" t="s">
        <v>96</v>
      </c>
      <c r="F29" s="1"/>
      <c r="G29" s="83"/>
      <c r="H29" s="88"/>
      <c r="I29" s="84"/>
      <c r="J29" s="144"/>
    </row>
    <row r="30" spans="1:14" hidden="1" x14ac:dyDescent="0.25">
      <c r="A30" s="149"/>
      <c r="B30" s="1"/>
      <c r="C30" s="55" t="s">
        <v>97</v>
      </c>
      <c r="D30" s="57">
        <f>D29</f>
        <v>3.6570524760000001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10012.464</v>
      </c>
      <c r="E33" s="27" t="s">
        <v>99</v>
      </c>
      <c r="F33" s="1"/>
      <c r="G33" s="83"/>
      <c r="H33" s="87"/>
      <c r="I33" s="84"/>
      <c r="J33" s="144"/>
    </row>
    <row r="34" spans="1:10" ht="15.75" hidden="1" thickBot="1" x14ac:dyDescent="0.3">
      <c r="A34" s="149"/>
      <c r="B34" s="1"/>
      <c r="C34" s="58" t="s">
        <v>100</v>
      </c>
      <c r="D34" s="59">
        <f>IFERROR($D$33/1000000,"")</f>
        <v>1.0012464E-2</v>
      </c>
      <c r="E34" s="27" t="s">
        <v>101</v>
      </c>
      <c r="F34" s="1"/>
      <c r="G34" s="83"/>
      <c r="H34" s="87"/>
      <c r="I34" s="84"/>
      <c r="J34" s="144"/>
    </row>
    <row r="35" spans="1:10" ht="15.75" hidden="1" thickBot="1" x14ac:dyDescent="0.3">
      <c r="A35" s="149"/>
      <c r="B35" s="1"/>
      <c r="C35" s="58" t="s">
        <v>102</v>
      </c>
      <c r="D35" s="60">
        <f>IFERROR($D$34*365.25,"")</f>
        <v>3.6570524760000001</v>
      </c>
      <c r="E35" s="27" t="s">
        <v>103</v>
      </c>
      <c r="F35" s="1"/>
      <c r="G35" s="83"/>
      <c r="H35" s="88"/>
      <c r="I35" s="84"/>
      <c r="J35" s="144"/>
    </row>
    <row r="36" spans="1:10" x14ac:dyDescent="0.25">
      <c r="A36" s="149"/>
      <c r="B36" s="1"/>
      <c r="C36" s="55" t="s">
        <v>104</v>
      </c>
      <c r="D36" s="57">
        <f>D35</f>
        <v>3.6570524760000001</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0866141732283472" right="0.70866141732283472" top="0.74803149606299213" bottom="0.74803149606299213" header="0.31496062992125984" footer="0.31496062992125984"/>
  <pageSetup paperSize="9" scale="65" orientation="landscape"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70" zoomScaleNormal="70" workbookViewId="0">
      <selection activeCell="D18" sqref="D18"/>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285</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0.11</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1.3536361438520985</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1.3536361438520985</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0.11</v>
      </c>
      <c r="E32" s="213">
        <f>SUM(E15:E31)</f>
        <v>1.3536361438520985</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0866141732283472" right="0.70866141732283472" top="0.74803149606299213" bottom="0.74803149606299213" header="0.31496062992125984" footer="0.31496062992125984"/>
  <pageSetup paperSize="9" scale="65" orientation="landscape"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10" zoomScale="90" zoomScaleNormal="90" workbookViewId="0">
      <selection activeCell="C7" sqref="C7:K7"/>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c r="D10" s="100"/>
      <c r="E10" s="163" t="str">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t="s">
        <v>263</v>
      </c>
      <c r="D12" s="100">
        <v>0.11</v>
      </c>
      <c r="E12" s="163">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1.3536361438520985</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0.11</v>
      </c>
      <c r="E27" s="94">
        <f>SUM(E10:E26)</f>
        <v>1.3536361438520985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0866141732283472" right="0.70866141732283472" top="0.74803149606299213" bottom="0.74803149606299213" header="0.31496062992125984" footer="0.31496062992125984"/>
  <pageSetup paperSize="9" scale="65" orientation="landscape" horizontalDpi="0" verticalDpi="0" r:id="rId1"/>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7" sqref="C7:K7"/>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3.6570524760000001</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3.6570524760000001</v>
      </c>
      <c r="E13" s="18"/>
      <c r="F13" s="1"/>
      <c r="G13" s="1"/>
      <c r="H13" s="112"/>
    </row>
    <row r="14" spans="2:12" hidden="1" x14ac:dyDescent="0.25">
      <c r="B14" s="122"/>
      <c r="C14" s="15" t="s">
        <v>128</v>
      </c>
      <c r="D14" s="91">
        <f>D13*1.2</f>
        <v>4.3884629712000001</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4.39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0866141732283472" right="0.70866141732283472" top="0.74803149606299213" bottom="0.74803149606299213" header="0.31496062992125984" footer="0.31496062992125984"/>
  <pageSetup paperSize="9" scale="65"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3.6570524760000001</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3.6570524760000001</v>
      </c>
      <c r="D17" s="18"/>
      <c r="E17" s="277"/>
    </row>
    <row r="18" spans="2:6" ht="15.75" thickTop="1" x14ac:dyDescent="0.25">
      <c r="B18" s="17" t="s">
        <v>128</v>
      </c>
      <c r="C18" s="48">
        <f>C17*1.2</f>
        <v>4.3884629712000001</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3.6570524760000001</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4.3884629712000001</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1.3199174036773855</v>
      </c>
      <c r="J607" s="34">
        <f>VLOOKUP('Stage 2'!E11,Lookups!C613:K635,9,FALSE)</f>
        <v>12.305783125928167</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0.96579322220296504</v>
      </c>
      <c r="J608" s="34">
        <f>VLOOKUP('Stage 2'!E11,Lookups!C613:M635,10,FALSE)</f>
        <v>6.5630843338283551</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0.70824836294884108</v>
      </c>
      <c r="J609" s="34">
        <f>VLOOKUP('Stage 2'!E11,Lookups!C613:P635,11,FALSE)</f>
        <v>7.2539353163366025</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Wells, Lesley</cp:lastModifiedBy>
  <cp:revision/>
  <cp:lastPrinted>2022-05-25T10:38:22Z</cp:lastPrinted>
  <dcterms:created xsi:type="dcterms:W3CDTF">2021-10-14T13:24:34Z</dcterms:created>
  <dcterms:modified xsi:type="dcterms:W3CDTF">2022-06-01T09:27:23Z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