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defaultThemeVersion="166925"/>
  <mc:AlternateContent xmlns:mc="http://schemas.openxmlformats.org/markup-compatibility/2006">
    <mc:Choice Requires="x15">
      <x15ac:absPath xmlns:x15ac="http://schemas.microsoft.com/office/spreadsheetml/2010/11/ac" url="N:\28191 37b Park Parade, Havant\03 - Planning\"/>
    </mc:Choice>
  </mc:AlternateContent>
  <xr:revisionPtr revIDLastSave="0" documentId="13_ncr:1_{F2D059A8-17DF-4650-8C74-AF1AD808B058}"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<sst xmlns="http://schemas.openxmlformats.org/spreadsheetml/2006/main" count="3026" uniqueCount="843">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</sst>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9" zoomScaleNormal="100" workbookViewId="0">
      <selection activeCell="A22" sqref="A22"/>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6" sqref="B6"/>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46023</v>
      </c>
      <c r="C5" s="18"/>
    </row>
    <row r="6" spans="1:3" ht="20.25" customHeight="1" x14ac:dyDescent="0.25">
      <c r="A6" s="17" t="s">
        <v>69</v>
      </c>
      <c r="B6" s="25">
        <v>2.09</v>
      </c>
      <c r="C6" s="18"/>
    </row>
    <row r="7" spans="1:3" ht="20.25" customHeight="1" x14ac:dyDescent="0.25">
      <c r="A7" s="17" t="s">
        <v>70</v>
      </c>
      <c r="B7" s="26">
        <v>120</v>
      </c>
      <c r="C7" s="18"/>
    </row>
    <row r="8" spans="1:3" ht="20.25" customHeight="1" x14ac:dyDescent="0.25">
      <c r="A8" s="17" t="s">
        <v>71</v>
      </c>
      <c r="B8" s="26">
        <v>7</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14.629999999999999</v>
      </c>
    </row>
    <row r="18" spans="1:2" ht="20.25" customHeight="1" x14ac:dyDescent="0.25">
      <c r="A18" s="17" t="s">
        <v>79</v>
      </c>
      <c r="B18" s="31">
        <f>IFERROR(B17*B7,0)</f>
        <v>1755.6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4.4400000000000004</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2" sqref="C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0.1125</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0.86674291028999972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0.1125</v>
      </c>
      <c r="C28" s="39">
        <f>SUM(C11:C27)</f>
        <v>0.86674291028999972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C7" sqref="C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0.1125</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1.6251429567937496</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0.1125</v>
      </c>
      <c r="C22" s="54">
        <f>SUM(C5:C21)</f>
        <v>1.6251429567937496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C5" sqref="C5"/>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4.4400000000000004</v>
      </c>
    </row>
    <row r="6" spans="1:4" ht="23.25" customHeight="1" x14ac:dyDescent="0.25">
      <c r="A6" s="17" t="s">
        <v>111</v>
      </c>
      <c r="B6" s="72">
        <f>IFERROR(Nutrients_from_future_land_use!C22-SuDS!G30-Nutrients_from_current_land_use!C28,0)</f>
        <v>0.75840004650374993</v>
      </c>
    </row>
    <row r="7" spans="1:4" ht="23.25" customHeight="1" x14ac:dyDescent="0.25">
      <c r="A7" s="17" t="s">
        <v>112</v>
      </c>
      <c r="B7" s="72">
        <f>IFERROR(B5+B6,0)</f>
        <v>5.1984000465037505</v>
      </c>
    </row>
    <row r="8" spans="1:4" ht="23.25" customHeight="1" x14ac:dyDescent="0.25">
      <c r="A8" s="17" t="s">
        <v>113</v>
      </c>
      <c r="B8" s="72">
        <f>IFERROR(IF(B7&lt;0,B7,B7*1.2),0)</f>
        <v>6.2380800558045006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6.24</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Mark Phelps</cp:lastModifiedBy>
  <cp:revision/>
  <dcterms:created xsi:type="dcterms:W3CDTF">2021-10-14T13:24:34Z</dcterms:created>
  <dcterms:modified xsi:type="dcterms:W3CDTF">2025-06-12T11:04:46Z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