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never" defaultThemeVersion="166925"/>
  <mc:AlternateContent xmlns:mc="http://schemas.openxmlformats.org/markup-compatibility/2006">
    <mc:Choice Requires="x15">
      <x15ac:absPath xmlns:x15ac="http://schemas.microsoft.com/office/spreadsheetml/2010/11/ac" url="D:\V.Styles\STYLES ARCHITECTURE\02 Projects\A1035_20 Frogmore Lane\04 Issued\03B Planning-LBC\251015 - Full Planning - Forms\"/>
    </mc:Choice>
  </mc:AlternateContent>
  <xr:revisionPtr revIDLastSave="0" documentId="13_ncr:1_{F2D78F60-F9BE-410A-B89F-5AF15510E001}"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19095" yWindow="0" windowWidth="19410" windowHeight="20985" tabRatio="801" firstSheet="1" activeTab="3"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<sst xmlns="http://schemas.openxmlformats.org/spreadsheetml/2006/main" count="3026" uniqueCount="843">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</sst>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zoomScaleNormal="100" workbookViewId="0">
      <selection activeCell="B11" sqref="B11"/>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2" zoomScaleNormal="100" workbookViewId="0">
      <selection activeCell="B19" sqref="B19"/>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46235</v>
      </c>
      <c r="C5" s="18"/>
    </row>
    <row r="6" spans="1:3" ht="20.25" customHeight="1" x14ac:dyDescent="0.25">
      <c r="A6" s="17" t="s">
        <v>69</v>
      </c>
      <c r="B6" s="25">
        <v>2.4</v>
      </c>
      <c r="C6" s="18"/>
    </row>
    <row r="7" spans="1:3" ht="20.25" customHeight="1" x14ac:dyDescent="0.25">
      <c r="A7" s="17" t="s">
        <v>70</v>
      </c>
      <c r="B7" s="26">
        <v>120</v>
      </c>
      <c r="C7" s="18"/>
    </row>
    <row r="8" spans="1:3" ht="20.25" customHeight="1" x14ac:dyDescent="0.25">
      <c r="A8" s="17" t="s">
        <v>71</v>
      </c>
      <c r="B8" s="26">
        <v>1</v>
      </c>
      <c r="C8" s="18"/>
    </row>
    <row r="9" spans="1:3" ht="20.25" customHeight="1" x14ac:dyDescent="0.25">
      <c r="A9" s="17" t="s">
        <v>72</v>
      </c>
      <c r="B9" s="26" t="s">
        <v>835</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9.6999999999999993</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2.4</v>
      </c>
    </row>
    <row r="18" spans="1:2" ht="20.25" customHeight="1" x14ac:dyDescent="0.25">
      <c r="A18" s="17" t="s">
        <v>79</v>
      </c>
      <c r="B18" s="31">
        <f>IFERROR(B17*B7,0)</f>
        <v>288</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0.92</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zoomScaleNormal="100" workbookViewId="0">
      <selection activeCell="B12" sqref="B12"/>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828</v>
      </c>
    </row>
    <row r="7" spans="1:6" ht="23.25" customHeight="1" x14ac:dyDescent="0.25">
      <c r="A7" s="17" t="s">
        <v>85</v>
      </c>
      <c r="B7" s="44" t="s">
        <v>801</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775</v>
      </c>
      <c r="B11" s="25">
        <v>0.04</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0.61510546685999978</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0.04</v>
      </c>
      <c r="C28" s="39">
        <f>SUM(C11:C27)</f>
        <v>0.61510546685999978</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abSelected="1" zoomScaleNormal="100" workbookViewId="0">
      <selection activeCell="B5" sqref="B5"/>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0</v>
      </c>
      <c r="C22" s="54">
        <f>SUM(C5:C21)</f>
        <v>0</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selection activeCell="B2" sqref="B2"/>
    </sheetView>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zoomScaleNormal="10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0.92</v>
      </c>
    </row>
    <row r="6" spans="1:4" ht="23.25" customHeight="1" x14ac:dyDescent="0.25">
      <c r="A6" s="17" t="s">
        <v>111</v>
      </c>
      <c r="B6" s="72">
        <f>IFERROR(Nutrients_from_future_land_use!C22-SuDS!G30-Nutrients_from_current_land_use!C28,0)</f>
        <v>-0.61510546685999978</v>
      </c>
    </row>
    <row r="7" spans="1:4" ht="23.25" customHeight="1" x14ac:dyDescent="0.25">
      <c r="A7" s="17" t="s">
        <v>112</v>
      </c>
      <c r="B7" s="72">
        <f>IFERROR(B5+B6,0)</f>
        <v>0.30489453314000026</v>
      </c>
    </row>
    <row r="8" spans="1:4" ht="23.25" customHeight="1" x14ac:dyDescent="0.25">
      <c r="A8" s="17" t="s">
        <v>113</v>
      </c>
      <c r="B8" s="72">
        <f>IFERROR(IF(B7&lt;0,B7,B7*1.2),0)</f>
        <v>0.3658734397680003</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0.37</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15.377636671499994</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8.2014062247999959</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9.064712143199996</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2.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2.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3.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4.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Vicki Styles</cp:lastModifiedBy>
  <cp:revision/>
  <dcterms:created xsi:type="dcterms:W3CDTF">2021-10-14T13:24:34Z</dcterms:created>
  <dcterms:modified xsi:type="dcterms:W3CDTF">2025-10-15T07:41:42Z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