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havantbcgovuk-my.sharepoint.com/personal/jalminder_hoare_havant_gov_uk/Documents/Desktop/"/>
    </mc:Choice>
  </mc:AlternateContent>
  <xr:revisionPtr revIDLastSave="0" documentId="8_{72422007-F205-439C-8D56-DA685DD01CA3}" xr6:coauthVersionLast="47" xr6:coauthVersionMax="47" xr10:uidLastSave="{00000000-0000-0000-0000-000000000000}"/>
  <bookViews>
    <workbookView xWindow="-110" yWindow="-110" windowWidth="19420" windowHeight="10300" tabRatio="500" activeTab="2" xr2:uid="{00000000-000D-0000-FFFF-FFFF00000000}"/>
  </bookViews>
  <sheets>
    <sheet name="Instructions" sheetId="1" r:id="rId1"/>
    <sheet name="Nutrients_from_wastewater" sheetId="2" r:id="rId2"/>
    <sheet name="Nutrients_from_current_land_use" sheetId="3" r:id="rId3"/>
    <sheet name="Nutrients_from_future_land_use" sheetId="4" r:id="rId4"/>
    <sheet name="SuDS" sheetId="5" r:id="rId5"/>
    <sheet name="Final_nutrient_budgets" sheetId="6" r:id="rId6"/>
    <sheet name="Value_look_up_tables" sheetId="7" state="hidden" r:id="rId7"/>
  </sheets>
  <externalReferences>
    <externalReference r:id="rId8"/>
  </externalReferenc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710" i="7" l="1" a="1"/>
  <c r="A710" i="7" s="1"/>
  <c r="B667" i="7"/>
  <c r="B666" i="7"/>
  <c r="H614" i="7"/>
  <c r="F614" i="7"/>
  <c r="H613" i="7"/>
  <c r="F613" i="7"/>
  <c r="H612" i="7"/>
  <c r="F612" i="7"/>
  <c r="F611" i="7"/>
  <c r="F610" i="7"/>
  <c r="F609" i="7"/>
  <c r="H608" i="7"/>
  <c r="F608" i="7"/>
  <c r="F607" i="7"/>
  <c r="I606" i="7"/>
  <c r="C606" i="7"/>
  <c r="I605" i="7"/>
  <c r="C605" i="7"/>
  <c r="I604" i="7"/>
  <c r="C604" i="7"/>
  <c r="I603" i="7"/>
  <c r="C603" i="7"/>
  <c r="I602" i="7"/>
  <c r="C602" i="7"/>
  <c r="I601" i="7"/>
  <c r="C601" i="7"/>
  <c r="I600" i="7"/>
  <c r="C600" i="7"/>
  <c r="I599" i="7"/>
  <c r="C599" i="7"/>
  <c r="I598" i="7"/>
  <c r="C598" i="7"/>
  <c r="I597" i="7"/>
  <c r="C597" i="7"/>
  <c r="I596" i="7"/>
  <c r="C596" i="7"/>
  <c r="I595" i="7"/>
  <c r="C595" i="7"/>
  <c r="I594" i="7"/>
  <c r="C594" i="7"/>
  <c r="I593" i="7"/>
  <c r="C593" i="7"/>
  <c r="I592" i="7"/>
  <c r="C592" i="7"/>
  <c r="I591" i="7"/>
  <c r="C591" i="7"/>
  <c r="I590" i="7"/>
  <c r="C590" i="7"/>
  <c r="I589" i="7"/>
  <c r="C589" i="7"/>
  <c r="I588" i="7"/>
  <c r="C588" i="7"/>
  <c r="I587" i="7"/>
  <c r="C587" i="7"/>
  <c r="I586" i="7"/>
  <c r="C586" i="7"/>
  <c r="I585" i="7"/>
  <c r="C585" i="7"/>
  <c r="I584" i="7"/>
  <c r="C584" i="7"/>
  <c r="I583" i="7"/>
  <c r="C583" i="7"/>
  <c r="I582" i="7"/>
  <c r="C582" i="7"/>
  <c r="I581" i="7"/>
  <c r="C581" i="7"/>
  <c r="I580" i="7"/>
  <c r="C580" i="7"/>
  <c r="I579" i="7"/>
  <c r="C579" i="7"/>
  <c r="I578" i="7"/>
  <c r="C578" i="7"/>
  <c r="I577" i="7"/>
  <c r="C577" i="7"/>
  <c r="I576" i="7"/>
  <c r="C576" i="7"/>
  <c r="I575" i="7"/>
  <c r="C575" i="7"/>
  <c r="I574" i="7"/>
  <c r="C574" i="7"/>
  <c r="I573" i="7"/>
  <c r="C573" i="7"/>
  <c r="I572" i="7"/>
  <c r="C572" i="7"/>
  <c r="I571" i="7"/>
  <c r="C571" i="7"/>
  <c r="I570" i="7"/>
  <c r="C570" i="7"/>
  <c r="I569" i="7"/>
  <c r="C569" i="7"/>
  <c r="I568" i="7"/>
  <c r="C568" i="7"/>
  <c r="I567" i="7"/>
  <c r="C567" i="7"/>
  <c r="I566" i="7"/>
  <c r="C566" i="7"/>
  <c r="I565" i="7"/>
  <c r="C565" i="7"/>
  <c r="I564" i="7"/>
  <c r="C564" i="7"/>
  <c r="I563" i="7"/>
  <c r="C563" i="7"/>
  <c r="I562" i="7"/>
  <c r="C562" i="7"/>
  <c r="I561" i="7"/>
  <c r="C561" i="7"/>
  <c r="I560" i="7"/>
  <c r="C560" i="7"/>
  <c r="I559" i="7"/>
  <c r="C559" i="7"/>
  <c r="I558" i="7"/>
  <c r="C558" i="7"/>
  <c r="I557" i="7"/>
  <c r="C557" i="7"/>
  <c r="I556" i="7"/>
  <c r="C556" i="7"/>
  <c r="I555" i="7"/>
  <c r="C555" i="7"/>
  <c r="I554" i="7"/>
  <c r="C554" i="7"/>
  <c r="I553" i="7"/>
  <c r="C553" i="7"/>
  <c r="I552" i="7"/>
  <c r="C552" i="7"/>
  <c r="I551" i="7"/>
  <c r="C551" i="7"/>
  <c r="I550" i="7"/>
  <c r="C550" i="7"/>
  <c r="I549" i="7"/>
  <c r="C549" i="7"/>
  <c r="I548" i="7"/>
  <c r="C548" i="7"/>
  <c r="I547" i="7"/>
  <c r="C547" i="7"/>
  <c r="I546" i="7"/>
  <c r="C546" i="7"/>
  <c r="I545" i="7"/>
  <c r="C545" i="7"/>
  <c r="I544" i="7"/>
  <c r="C544" i="7"/>
  <c r="I543" i="7"/>
  <c r="C543" i="7"/>
  <c r="I542" i="7"/>
  <c r="C542" i="7"/>
  <c r="I541" i="7"/>
  <c r="C541" i="7"/>
  <c r="I540" i="7"/>
  <c r="C540" i="7"/>
  <c r="I539" i="7"/>
  <c r="C539" i="7"/>
  <c r="I538" i="7"/>
  <c r="C538" i="7"/>
  <c r="I537" i="7"/>
  <c r="C537" i="7"/>
  <c r="I536" i="7"/>
  <c r="C536" i="7"/>
  <c r="I535" i="7"/>
  <c r="C535" i="7"/>
  <c r="I534" i="7"/>
  <c r="C534" i="7"/>
  <c r="I533" i="7"/>
  <c r="C533" i="7"/>
  <c r="I532" i="7"/>
  <c r="C532" i="7"/>
  <c r="I531" i="7"/>
  <c r="C531" i="7"/>
  <c r="I530" i="7"/>
  <c r="C530" i="7"/>
  <c r="I529" i="7"/>
  <c r="C529" i="7"/>
  <c r="I528" i="7"/>
  <c r="C528" i="7"/>
  <c r="I527" i="7"/>
  <c r="C527" i="7"/>
  <c r="I526" i="7"/>
  <c r="C526" i="7"/>
  <c r="I525" i="7"/>
  <c r="C525" i="7"/>
  <c r="I524" i="7"/>
  <c r="C524" i="7"/>
  <c r="I523" i="7"/>
  <c r="C523" i="7"/>
  <c r="I522" i="7"/>
  <c r="C522" i="7"/>
  <c r="I521" i="7"/>
  <c r="C521" i="7"/>
  <c r="I520" i="7"/>
  <c r="C520" i="7"/>
  <c r="I519" i="7"/>
  <c r="C519" i="7"/>
  <c r="I518" i="7"/>
  <c r="C518" i="7"/>
  <c r="I517" i="7"/>
  <c r="C517" i="7"/>
  <c r="I516" i="7"/>
  <c r="C516" i="7"/>
  <c r="I515" i="7"/>
  <c r="C515" i="7"/>
  <c r="I514" i="7"/>
  <c r="C514" i="7"/>
  <c r="I513" i="7"/>
  <c r="C513" i="7"/>
  <c r="I512" i="7"/>
  <c r="C512" i="7"/>
  <c r="I511" i="7"/>
  <c r="C511" i="7"/>
  <c r="I510" i="7"/>
  <c r="C510" i="7"/>
  <c r="I509" i="7"/>
  <c r="C509" i="7"/>
  <c r="I508" i="7"/>
  <c r="C508" i="7"/>
  <c r="I507" i="7"/>
  <c r="C507" i="7"/>
  <c r="I506" i="7"/>
  <c r="C506" i="7"/>
  <c r="I505" i="7"/>
  <c r="C505" i="7"/>
  <c r="I504" i="7"/>
  <c r="C504" i="7"/>
  <c r="I503" i="7"/>
  <c r="C503" i="7"/>
  <c r="I502" i="7"/>
  <c r="C502" i="7"/>
  <c r="I501" i="7"/>
  <c r="C501" i="7"/>
  <c r="I500" i="7"/>
  <c r="C500" i="7"/>
  <c r="I499" i="7"/>
  <c r="C499" i="7"/>
  <c r="I498" i="7"/>
  <c r="C498" i="7"/>
  <c r="I497" i="7"/>
  <c r="C497" i="7"/>
  <c r="I496" i="7"/>
  <c r="C496" i="7"/>
  <c r="I495" i="7"/>
  <c r="C495" i="7"/>
  <c r="I494" i="7"/>
  <c r="C494" i="7"/>
  <c r="I493" i="7"/>
  <c r="C493" i="7"/>
  <c r="I492" i="7"/>
  <c r="C492" i="7"/>
  <c r="I491" i="7"/>
  <c r="C491" i="7"/>
  <c r="I490" i="7"/>
  <c r="C490" i="7"/>
  <c r="I489" i="7"/>
  <c r="C489" i="7"/>
  <c r="I488" i="7"/>
  <c r="C488" i="7"/>
  <c r="I487" i="7"/>
  <c r="C487" i="7"/>
  <c r="I486" i="7"/>
  <c r="C486" i="7"/>
  <c r="I485" i="7"/>
  <c r="C485" i="7"/>
  <c r="I484" i="7"/>
  <c r="C484" i="7"/>
  <c r="I483" i="7"/>
  <c r="C483" i="7"/>
  <c r="I482" i="7"/>
  <c r="C482" i="7"/>
  <c r="I481" i="7"/>
  <c r="C481" i="7"/>
  <c r="I480" i="7"/>
  <c r="C480" i="7"/>
  <c r="I479" i="7"/>
  <c r="C479" i="7"/>
  <c r="I478" i="7"/>
  <c r="C478" i="7"/>
  <c r="I477" i="7"/>
  <c r="C477" i="7"/>
  <c r="I476" i="7"/>
  <c r="C476" i="7"/>
  <c r="I475" i="7"/>
  <c r="C475" i="7"/>
  <c r="I474" i="7"/>
  <c r="C474" i="7"/>
  <c r="I473" i="7"/>
  <c r="C473" i="7"/>
  <c r="I472" i="7"/>
  <c r="C472" i="7"/>
  <c r="I471" i="7"/>
  <c r="C471" i="7"/>
  <c r="I470" i="7"/>
  <c r="C470" i="7"/>
  <c r="I469" i="7"/>
  <c r="C469" i="7"/>
  <c r="I468" i="7"/>
  <c r="C468" i="7"/>
  <c r="I467" i="7"/>
  <c r="C467" i="7"/>
  <c r="I466" i="7"/>
  <c r="C466" i="7"/>
  <c r="I465" i="7"/>
  <c r="C465" i="7"/>
  <c r="I464" i="7"/>
  <c r="C464" i="7"/>
  <c r="I463" i="7"/>
  <c r="C463" i="7"/>
  <c r="I462" i="7"/>
  <c r="C462" i="7"/>
  <c r="I461" i="7"/>
  <c r="C461" i="7"/>
  <c r="I460" i="7"/>
  <c r="C460" i="7"/>
  <c r="I459" i="7"/>
  <c r="C459" i="7"/>
  <c r="I458" i="7"/>
  <c r="C458" i="7"/>
  <c r="I457" i="7"/>
  <c r="C457" i="7"/>
  <c r="I456" i="7"/>
  <c r="C456" i="7"/>
  <c r="I455" i="7"/>
  <c r="C455" i="7"/>
  <c r="I454" i="7"/>
  <c r="C454" i="7"/>
  <c r="I453" i="7"/>
  <c r="C453" i="7"/>
  <c r="I452" i="7"/>
  <c r="C452" i="7"/>
  <c r="I451" i="7"/>
  <c r="C451" i="7"/>
  <c r="I450" i="7"/>
  <c r="C450" i="7"/>
  <c r="I449" i="7"/>
  <c r="C449" i="7"/>
  <c r="I448" i="7"/>
  <c r="C448" i="7"/>
  <c r="I447" i="7"/>
  <c r="C447" i="7"/>
  <c r="I446" i="7"/>
  <c r="C446" i="7"/>
  <c r="I445" i="7"/>
  <c r="C445" i="7"/>
  <c r="I444" i="7"/>
  <c r="C444" i="7"/>
  <c r="I443" i="7"/>
  <c r="C443" i="7"/>
  <c r="I442" i="7"/>
  <c r="C442" i="7"/>
  <c r="I441" i="7"/>
  <c r="C441" i="7"/>
  <c r="I440" i="7"/>
  <c r="C440" i="7"/>
  <c r="I439" i="7"/>
  <c r="C439" i="7"/>
  <c r="I438" i="7"/>
  <c r="C438" i="7"/>
  <c r="I437" i="7"/>
  <c r="C437" i="7"/>
  <c r="I436" i="7"/>
  <c r="C436" i="7"/>
  <c r="I435" i="7"/>
  <c r="C435" i="7"/>
  <c r="I434" i="7"/>
  <c r="C434" i="7"/>
  <c r="I433" i="7"/>
  <c r="C433" i="7"/>
  <c r="I432" i="7"/>
  <c r="C432" i="7"/>
  <c r="I431" i="7"/>
  <c r="C431" i="7"/>
  <c r="I430" i="7"/>
  <c r="C430" i="7"/>
  <c r="I429" i="7"/>
  <c r="C429" i="7"/>
  <c r="I428" i="7"/>
  <c r="C428" i="7"/>
  <c r="I427" i="7"/>
  <c r="C427" i="7"/>
  <c r="I426" i="7"/>
  <c r="C426" i="7"/>
  <c r="I425" i="7"/>
  <c r="C425" i="7"/>
  <c r="I424" i="7"/>
  <c r="C424" i="7"/>
  <c r="I423" i="7"/>
  <c r="C423" i="7"/>
  <c r="I422" i="7"/>
  <c r="C422" i="7"/>
  <c r="I421" i="7"/>
  <c r="C421" i="7"/>
  <c r="I420" i="7"/>
  <c r="C420" i="7"/>
  <c r="I419" i="7"/>
  <c r="C419" i="7"/>
  <c r="I418" i="7"/>
  <c r="C418" i="7"/>
  <c r="I417" i="7"/>
  <c r="C417" i="7"/>
  <c r="I416" i="7"/>
  <c r="C416" i="7"/>
  <c r="I415" i="7"/>
  <c r="C415" i="7"/>
  <c r="I414" i="7"/>
  <c r="C414" i="7"/>
  <c r="I413" i="7"/>
  <c r="C413" i="7"/>
  <c r="I412" i="7"/>
  <c r="C412" i="7"/>
  <c r="I411" i="7"/>
  <c r="C411" i="7"/>
  <c r="I410" i="7"/>
  <c r="C410" i="7"/>
  <c r="I409" i="7"/>
  <c r="C409" i="7"/>
  <c r="I408" i="7"/>
  <c r="C408" i="7"/>
  <c r="I407" i="7"/>
  <c r="C407" i="7"/>
  <c r="I406" i="7"/>
  <c r="C406" i="7"/>
  <c r="I405" i="7"/>
  <c r="C405" i="7"/>
  <c r="I404" i="7"/>
  <c r="C404" i="7"/>
  <c r="I403" i="7"/>
  <c r="C403" i="7"/>
  <c r="I402" i="7"/>
  <c r="C402" i="7"/>
  <c r="I401" i="7"/>
  <c r="C401" i="7"/>
  <c r="I400" i="7"/>
  <c r="C400" i="7"/>
  <c r="I399" i="7"/>
  <c r="C399" i="7"/>
  <c r="I398" i="7"/>
  <c r="C398" i="7"/>
  <c r="I397" i="7"/>
  <c r="C397" i="7"/>
  <c r="I396" i="7"/>
  <c r="C396" i="7"/>
  <c r="I395" i="7"/>
  <c r="C395" i="7"/>
  <c r="I394" i="7"/>
  <c r="C394" i="7"/>
  <c r="I393" i="7"/>
  <c r="C393" i="7"/>
  <c r="I392" i="7"/>
  <c r="C392" i="7"/>
  <c r="I391" i="7"/>
  <c r="C391" i="7"/>
  <c r="I390" i="7"/>
  <c r="C390" i="7"/>
  <c r="I389" i="7"/>
  <c r="C389" i="7"/>
  <c r="I388" i="7"/>
  <c r="C388" i="7"/>
  <c r="I387" i="7"/>
  <c r="C387" i="7"/>
  <c r="I386" i="7"/>
  <c r="C386" i="7"/>
  <c r="I385" i="7"/>
  <c r="C385" i="7"/>
  <c r="I384" i="7"/>
  <c r="C384" i="7"/>
  <c r="I383" i="7"/>
  <c r="C383" i="7"/>
  <c r="I382" i="7"/>
  <c r="C382" i="7"/>
  <c r="I381" i="7"/>
  <c r="C381" i="7"/>
  <c r="I380" i="7"/>
  <c r="C380" i="7"/>
  <c r="I379" i="7"/>
  <c r="C379" i="7"/>
  <c r="I378" i="7"/>
  <c r="C378" i="7"/>
  <c r="I377" i="7"/>
  <c r="C377" i="7"/>
  <c r="I376" i="7"/>
  <c r="C376" i="7"/>
  <c r="I375" i="7"/>
  <c r="C375" i="7"/>
  <c r="I374" i="7"/>
  <c r="C374" i="7"/>
  <c r="I373" i="7"/>
  <c r="C373" i="7"/>
  <c r="I372" i="7"/>
  <c r="C372" i="7"/>
  <c r="I371" i="7"/>
  <c r="C371" i="7"/>
  <c r="I370" i="7"/>
  <c r="C370" i="7"/>
  <c r="I369" i="7"/>
  <c r="C369" i="7"/>
  <c r="I368" i="7"/>
  <c r="C368" i="7"/>
  <c r="I367" i="7"/>
  <c r="C367" i="7"/>
  <c r="I366" i="7"/>
  <c r="C366" i="7"/>
  <c r="I365" i="7"/>
  <c r="C365" i="7"/>
  <c r="I364" i="7"/>
  <c r="C364" i="7"/>
  <c r="I363" i="7"/>
  <c r="C363" i="7"/>
  <c r="I362" i="7"/>
  <c r="C362" i="7"/>
  <c r="I361" i="7"/>
  <c r="C361" i="7"/>
  <c r="I360" i="7"/>
  <c r="C360" i="7"/>
  <c r="I359" i="7"/>
  <c r="C359" i="7"/>
  <c r="I358" i="7"/>
  <c r="C358" i="7"/>
  <c r="I357" i="7"/>
  <c r="C357" i="7"/>
  <c r="I356" i="7"/>
  <c r="C356" i="7"/>
  <c r="I355" i="7"/>
  <c r="C355" i="7"/>
  <c r="I354" i="7"/>
  <c r="C354" i="7"/>
  <c r="I353" i="7"/>
  <c r="C353" i="7"/>
  <c r="I352" i="7"/>
  <c r="C352" i="7"/>
  <c r="I351" i="7"/>
  <c r="C351" i="7"/>
  <c r="I350" i="7"/>
  <c r="C350" i="7"/>
  <c r="I349" i="7"/>
  <c r="C349" i="7"/>
  <c r="I348" i="7"/>
  <c r="C348" i="7"/>
  <c r="I347" i="7"/>
  <c r="C347" i="7"/>
  <c r="I346" i="7"/>
  <c r="C346" i="7"/>
  <c r="I345" i="7"/>
  <c r="C345" i="7"/>
  <c r="I344" i="7"/>
  <c r="C344" i="7"/>
  <c r="I343" i="7"/>
  <c r="C343" i="7"/>
  <c r="I342" i="7"/>
  <c r="C342" i="7"/>
  <c r="I341" i="7"/>
  <c r="C341" i="7"/>
  <c r="I340" i="7"/>
  <c r="C340" i="7"/>
  <c r="I339" i="7"/>
  <c r="C339" i="7"/>
  <c r="I338" i="7"/>
  <c r="C338" i="7"/>
  <c r="I337" i="7"/>
  <c r="C337" i="7"/>
  <c r="I336" i="7"/>
  <c r="C336" i="7"/>
  <c r="I335" i="7"/>
  <c r="C335" i="7"/>
  <c r="I334" i="7"/>
  <c r="C334" i="7"/>
  <c r="I333" i="7"/>
  <c r="C333" i="7"/>
  <c r="I332" i="7"/>
  <c r="C332" i="7"/>
  <c r="I331" i="7"/>
  <c r="C331" i="7"/>
  <c r="I330" i="7"/>
  <c r="C330" i="7"/>
  <c r="I329" i="7"/>
  <c r="C329" i="7"/>
  <c r="I328" i="7"/>
  <c r="C328" i="7"/>
  <c r="I327" i="7"/>
  <c r="C327" i="7"/>
  <c r="I326" i="7"/>
  <c r="C326" i="7"/>
  <c r="I325" i="7"/>
  <c r="C325" i="7"/>
  <c r="I324" i="7"/>
  <c r="C324" i="7"/>
  <c r="I323" i="7"/>
  <c r="C323" i="7"/>
  <c r="I322" i="7"/>
  <c r="C322" i="7"/>
  <c r="I321" i="7"/>
  <c r="C321" i="7"/>
  <c r="I320" i="7"/>
  <c r="C320" i="7"/>
  <c r="I319" i="7"/>
  <c r="C319" i="7"/>
  <c r="I318" i="7"/>
  <c r="C318" i="7"/>
  <c r="I317" i="7"/>
  <c r="C317" i="7"/>
  <c r="I316" i="7"/>
  <c r="C316" i="7"/>
  <c r="I315" i="7"/>
  <c r="C315" i="7"/>
  <c r="I314" i="7"/>
  <c r="C314" i="7"/>
  <c r="I313" i="7"/>
  <c r="C313" i="7"/>
  <c r="I312" i="7"/>
  <c r="C312" i="7"/>
  <c r="I311" i="7"/>
  <c r="C311" i="7"/>
  <c r="I310" i="7"/>
  <c r="C310" i="7"/>
  <c r="I309" i="7"/>
  <c r="C309" i="7"/>
  <c r="I308" i="7"/>
  <c r="C308" i="7"/>
  <c r="I307" i="7"/>
  <c r="C307" i="7"/>
  <c r="I306" i="7"/>
  <c r="C306" i="7"/>
  <c r="I305" i="7"/>
  <c r="C305" i="7"/>
  <c r="I304" i="7"/>
  <c r="C304" i="7"/>
  <c r="I303" i="7"/>
  <c r="C303" i="7"/>
  <c r="I302" i="7"/>
  <c r="C302" i="7"/>
  <c r="I301" i="7"/>
  <c r="C301" i="7"/>
  <c r="I300" i="7"/>
  <c r="C300" i="7"/>
  <c r="I299" i="7"/>
  <c r="C299" i="7"/>
  <c r="I298" i="7"/>
  <c r="C298" i="7"/>
  <c r="I297" i="7"/>
  <c r="C297" i="7"/>
  <c r="I296" i="7"/>
  <c r="C296" i="7"/>
  <c r="I295" i="7"/>
  <c r="C295" i="7"/>
  <c r="I294" i="7"/>
  <c r="C294" i="7"/>
  <c r="I293" i="7"/>
  <c r="C293" i="7"/>
  <c r="I292" i="7"/>
  <c r="C292" i="7"/>
  <c r="I291" i="7"/>
  <c r="C291" i="7"/>
  <c r="I290" i="7"/>
  <c r="C290" i="7"/>
  <c r="I289" i="7"/>
  <c r="C289" i="7"/>
  <c r="I288" i="7"/>
  <c r="C288" i="7"/>
  <c r="I287" i="7"/>
  <c r="C287" i="7"/>
  <c r="I286" i="7"/>
  <c r="C286" i="7"/>
  <c r="I285" i="7"/>
  <c r="C285" i="7"/>
  <c r="I284" i="7"/>
  <c r="C284" i="7"/>
  <c r="I283" i="7"/>
  <c r="C283" i="7"/>
  <c r="I282" i="7"/>
  <c r="C282" i="7"/>
  <c r="I281" i="7"/>
  <c r="C281" i="7"/>
  <c r="I280" i="7"/>
  <c r="C280" i="7"/>
  <c r="I279" i="7"/>
  <c r="C279" i="7"/>
  <c r="I278" i="7"/>
  <c r="C278" i="7"/>
  <c r="I277" i="7"/>
  <c r="C277" i="7"/>
  <c r="I276" i="7"/>
  <c r="C276" i="7"/>
  <c r="I275" i="7"/>
  <c r="C275" i="7"/>
  <c r="I274" i="7"/>
  <c r="C274" i="7"/>
  <c r="I273" i="7"/>
  <c r="C273" i="7"/>
  <c r="I272" i="7"/>
  <c r="C272" i="7"/>
  <c r="I271" i="7"/>
  <c r="C271" i="7"/>
  <c r="I270" i="7"/>
  <c r="C270" i="7"/>
  <c r="I269" i="7"/>
  <c r="C269" i="7"/>
  <c r="I268" i="7"/>
  <c r="C268" i="7"/>
  <c r="I267" i="7"/>
  <c r="C267" i="7"/>
  <c r="I266" i="7"/>
  <c r="C266" i="7"/>
  <c r="I265" i="7"/>
  <c r="C265" i="7"/>
  <c r="I264" i="7"/>
  <c r="C264" i="7"/>
  <c r="I263" i="7"/>
  <c r="C263" i="7"/>
  <c r="I262" i="7"/>
  <c r="C262" i="7"/>
  <c r="I261" i="7"/>
  <c r="C261" i="7"/>
  <c r="I260" i="7"/>
  <c r="C260" i="7"/>
  <c r="I259" i="7"/>
  <c r="C259" i="7"/>
  <c r="I258" i="7"/>
  <c r="C258" i="7"/>
  <c r="I257" i="7"/>
  <c r="C257" i="7"/>
  <c r="I256" i="7"/>
  <c r="C256" i="7"/>
  <c r="I255" i="7"/>
  <c r="C255" i="7"/>
  <c r="I254" i="7"/>
  <c r="C254" i="7"/>
  <c r="I253" i="7"/>
  <c r="C253" i="7"/>
  <c r="I252" i="7"/>
  <c r="C252" i="7"/>
  <c r="I251" i="7"/>
  <c r="C251" i="7"/>
  <c r="I250" i="7"/>
  <c r="C250" i="7"/>
  <c r="I249" i="7"/>
  <c r="C249" i="7"/>
  <c r="I248" i="7"/>
  <c r="C248" i="7"/>
  <c r="I247" i="7"/>
  <c r="C247" i="7"/>
  <c r="I246" i="7"/>
  <c r="C246" i="7"/>
  <c r="I245" i="7"/>
  <c r="C245" i="7"/>
  <c r="I244" i="7"/>
  <c r="C244" i="7"/>
  <c r="I243" i="7"/>
  <c r="C243" i="7"/>
  <c r="I242" i="7"/>
  <c r="C242" i="7"/>
  <c r="I241" i="7"/>
  <c r="C241" i="7"/>
  <c r="I240" i="7"/>
  <c r="C240" i="7"/>
  <c r="I239" i="7"/>
  <c r="C239" i="7"/>
  <c r="I238" i="7"/>
  <c r="C238" i="7"/>
  <c r="I237" i="7"/>
  <c r="C237" i="7"/>
  <c r="I236" i="7"/>
  <c r="C236" i="7"/>
  <c r="I235" i="7"/>
  <c r="C235" i="7"/>
  <c r="I234" i="7"/>
  <c r="C234" i="7"/>
  <c r="I233" i="7"/>
  <c r="C233" i="7"/>
  <c r="I232" i="7"/>
  <c r="C232" i="7"/>
  <c r="I231" i="7"/>
  <c r="C231" i="7"/>
  <c r="I230" i="7"/>
  <c r="C230" i="7"/>
  <c r="I229" i="7"/>
  <c r="C229" i="7"/>
  <c r="I228" i="7"/>
  <c r="C228" i="7"/>
  <c r="I227" i="7"/>
  <c r="C227" i="7"/>
  <c r="I226" i="7"/>
  <c r="C226" i="7"/>
  <c r="I225" i="7"/>
  <c r="C225" i="7"/>
  <c r="I224" i="7"/>
  <c r="C224" i="7"/>
  <c r="I223" i="7"/>
  <c r="C223" i="7"/>
  <c r="I222" i="7"/>
  <c r="C222" i="7"/>
  <c r="I221" i="7"/>
  <c r="C221" i="7"/>
  <c r="I220" i="7"/>
  <c r="C220" i="7"/>
  <c r="I219" i="7"/>
  <c r="C219" i="7"/>
  <c r="I218" i="7"/>
  <c r="C218" i="7"/>
  <c r="I217" i="7"/>
  <c r="C217" i="7"/>
  <c r="I216" i="7"/>
  <c r="C216" i="7"/>
  <c r="I215" i="7"/>
  <c r="C215" i="7"/>
  <c r="I214" i="7"/>
  <c r="C214" i="7"/>
  <c r="I213" i="7"/>
  <c r="C213" i="7"/>
  <c r="I212" i="7"/>
  <c r="C212" i="7"/>
  <c r="I211" i="7"/>
  <c r="C211" i="7"/>
  <c r="I210" i="7"/>
  <c r="C210" i="7"/>
  <c r="I209" i="7"/>
  <c r="C209" i="7"/>
  <c r="I208" i="7"/>
  <c r="C208" i="7"/>
  <c r="I207" i="7"/>
  <c r="C207" i="7"/>
  <c r="I206" i="7"/>
  <c r="C206" i="7"/>
  <c r="I205" i="7"/>
  <c r="C205" i="7"/>
  <c r="I204" i="7"/>
  <c r="C204" i="7"/>
  <c r="I203" i="7"/>
  <c r="C203" i="7"/>
  <c r="I202" i="7"/>
  <c r="C202" i="7"/>
  <c r="I201" i="7"/>
  <c r="C201" i="7"/>
  <c r="I200" i="7"/>
  <c r="C200" i="7"/>
  <c r="I199" i="7"/>
  <c r="C199" i="7"/>
  <c r="I198" i="7"/>
  <c r="C198" i="7"/>
  <c r="I197" i="7"/>
  <c r="C197" i="7"/>
  <c r="I196" i="7"/>
  <c r="C196" i="7"/>
  <c r="I195" i="7"/>
  <c r="C195" i="7"/>
  <c r="I194" i="7"/>
  <c r="C194" i="7"/>
  <c r="I193" i="7"/>
  <c r="C193" i="7"/>
  <c r="I192" i="7"/>
  <c r="C192" i="7"/>
  <c r="I191" i="7"/>
  <c r="C191" i="7"/>
  <c r="I190" i="7"/>
  <c r="C190" i="7"/>
  <c r="I189" i="7"/>
  <c r="C189" i="7"/>
  <c r="I188" i="7"/>
  <c r="C188" i="7"/>
  <c r="I187" i="7"/>
  <c r="C187" i="7"/>
  <c r="I186" i="7"/>
  <c r="C186" i="7"/>
  <c r="I185" i="7"/>
  <c r="C185" i="7"/>
  <c r="I184" i="7"/>
  <c r="C184" i="7"/>
  <c r="I183" i="7"/>
  <c r="C183" i="7"/>
  <c r="I182" i="7"/>
  <c r="C182" i="7"/>
  <c r="I181" i="7"/>
  <c r="C181" i="7"/>
  <c r="I180" i="7"/>
  <c r="C180" i="7"/>
  <c r="I179" i="7"/>
  <c r="C179" i="7"/>
  <c r="I178" i="7"/>
  <c r="C178" i="7"/>
  <c r="I177" i="7"/>
  <c r="C177" i="7"/>
  <c r="I176" i="7"/>
  <c r="C176" i="7"/>
  <c r="I175" i="7"/>
  <c r="C175" i="7"/>
  <c r="I174" i="7"/>
  <c r="C174" i="7"/>
  <c r="I173" i="7"/>
  <c r="C173" i="7"/>
  <c r="I172" i="7"/>
  <c r="C172" i="7"/>
  <c r="I171" i="7"/>
  <c r="C171" i="7"/>
  <c r="I170" i="7"/>
  <c r="C170" i="7"/>
  <c r="I169" i="7"/>
  <c r="C169" i="7"/>
  <c r="I168" i="7"/>
  <c r="C168" i="7"/>
  <c r="I167" i="7"/>
  <c r="C167" i="7"/>
  <c r="I166" i="7"/>
  <c r="C166" i="7"/>
  <c r="I165" i="7"/>
  <c r="C165" i="7"/>
  <c r="I164" i="7"/>
  <c r="C164" i="7"/>
  <c r="I163" i="7"/>
  <c r="C163" i="7"/>
  <c r="I162" i="7"/>
  <c r="C162" i="7"/>
  <c r="I161" i="7"/>
  <c r="C161" i="7"/>
  <c r="I160" i="7"/>
  <c r="C160" i="7"/>
  <c r="I159" i="7"/>
  <c r="C159" i="7"/>
  <c r="I158" i="7"/>
  <c r="C158" i="7"/>
  <c r="I157" i="7"/>
  <c r="C157" i="7"/>
  <c r="I156" i="7"/>
  <c r="C156" i="7"/>
  <c r="I155" i="7"/>
  <c r="C155" i="7"/>
  <c r="I154" i="7"/>
  <c r="C154" i="7"/>
  <c r="I153" i="7"/>
  <c r="C153" i="7"/>
  <c r="I152" i="7"/>
  <c r="C152" i="7"/>
  <c r="I151" i="7"/>
  <c r="C151" i="7"/>
  <c r="I150" i="7"/>
  <c r="C150" i="7"/>
  <c r="I149" i="7"/>
  <c r="C149" i="7"/>
  <c r="I148" i="7"/>
  <c r="C148" i="7"/>
  <c r="I147" i="7"/>
  <c r="C147" i="7"/>
  <c r="I146" i="7"/>
  <c r="C146" i="7"/>
  <c r="I145" i="7"/>
  <c r="C145" i="7"/>
  <c r="I144" i="7"/>
  <c r="C144" i="7"/>
  <c r="I143" i="7"/>
  <c r="C143" i="7"/>
  <c r="I142" i="7"/>
  <c r="C142" i="7"/>
  <c r="I141" i="7"/>
  <c r="C141" i="7"/>
  <c r="I140" i="7"/>
  <c r="C140" i="7"/>
  <c r="I139" i="7"/>
  <c r="C139" i="7"/>
  <c r="I138" i="7"/>
  <c r="C138" i="7"/>
  <c r="I137" i="7"/>
  <c r="C137" i="7"/>
  <c r="I136" i="7"/>
  <c r="C136" i="7"/>
  <c r="I135" i="7"/>
  <c r="C135" i="7"/>
  <c r="I134" i="7"/>
  <c r="C134" i="7"/>
  <c r="I133" i="7"/>
  <c r="C133" i="7"/>
  <c r="I132" i="7"/>
  <c r="C132" i="7"/>
  <c r="I131" i="7"/>
  <c r="C131" i="7"/>
  <c r="I130" i="7"/>
  <c r="C130" i="7"/>
  <c r="I129" i="7"/>
  <c r="C129" i="7"/>
  <c r="I128" i="7"/>
  <c r="C128" i="7"/>
  <c r="I127" i="7"/>
  <c r="C127" i="7"/>
  <c r="I126" i="7"/>
  <c r="C126" i="7"/>
  <c r="I125" i="7"/>
  <c r="C125" i="7"/>
  <c r="I124" i="7"/>
  <c r="C124" i="7"/>
  <c r="I123" i="7"/>
  <c r="C123" i="7"/>
  <c r="I122" i="7"/>
  <c r="C122" i="7"/>
  <c r="I121" i="7"/>
  <c r="C121" i="7"/>
  <c r="I120" i="7"/>
  <c r="C120" i="7"/>
  <c r="I119" i="7"/>
  <c r="C119" i="7"/>
  <c r="I118" i="7"/>
  <c r="C118" i="7"/>
  <c r="I117" i="7"/>
  <c r="C117" i="7"/>
  <c r="I116" i="7"/>
  <c r="C116" i="7"/>
  <c r="I115" i="7"/>
  <c r="C115" i="7"/>
  <c r="I114" i="7"/>
  <c r="C114" i="7"/>
  <c r="I113" i="7"/>
  <c r="C113" i="7"/>
  <c r="I112" i="7"/>
  <c r="C112" i="7"/>
  <c r="I111" i="7"/>
  <c r="C111" i="7"/>
  <c r="I110" i="7"/>
  <c r="C110" i="7"/>
  <c r="I109" i="7"/>
  <c r="C109" i="7"/>
  <c r="I108" i="7"/>
  <c r="C108" i="7"/>
  <c r="I107" i="7"/>
  <c r="C107" i="7"/>
  <c r="I106" i="7"/>
  <c r="C106" i="7"/>
  <c r="I105" i="7"/>
  <c r="C105" i="7"/>
  <c r="I104" i="7"/>
  <c r="C104" i="7"/>
  <c r="I103" i="7"/>
  <c r="C103" i="7"/>
  <c r="I102" i="7"/>
  <c r="C102" i="7"/>
  <c r="I101" i="7"/>
  <c r="C101" i="7"/>
  <c r="I100" i="7"/>
  <c r="C100" i="7"/>
  <c r="I99" i="7"/>
  <c r="C99" i="7"/>
  <c r="I98" i="7"/>
  <c r="C98" i="7"/>
  <c r="I97" i="7"/>
  <c r="C97" i="7"/>
  <c r="I96" i="7"/>
  <c r="C96" i="7"/>
  <c r="I95" i="7"/>
  <c r="C95" i="7"/>
  <c r="I94" i="7"/>
  <c r="C94" i="7"/>
  <c r="I93" i="7"/>
  <c r="C93" i="7"/>
  <c r="I92" i="7"/>
  <c r="C92" i="7"/>
  <c r="I91" i="7"/>
  <c r="C91" i="7"/>
  <c r="I90" i="7"/>
  <c r="C90" i="7"/>
  <c r="I84" i="7"/>
  <c r="E84" i="7"/>
  <c r="C84" i="7"/>
  <c r="I83" i="7"/>
  <c r="E83" i="7"/>
  <c r="C83" i="7"/>
  <c r="J82" i="7"/>
  <c r="J81" i="7"/>
  <c r="J80" i="7"/>
  <c r="J79" i="7"/>
  <c r="J78" i="7"/>
  <c r="J77" i="7"/>
  <c r="J76" i="7"/>
  <c r="J75" i="7"/>
  <c r="J74" i="7"/>
  <c r="J73" i="7"/>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1" i="7"/>
  <c r="J10" i="7"/>
  <c r="J9" i="7"/>
  <c r="J8" i="7"/>
  <c r="J7" i="7"/>
  <c r="J6" i="7"/>
  <c r="J5" i="7"/>
  <c r="A9" i="6"/>
  <c r="B30" i="5"/>
  <c r="H29" i="5"/>
  <c r="G29" i="5"/>
  <c r="D29" i="5"/>
  <c r="H28" i="5"/>
  <c r="G28" i="5"/>
  <c r="D28" i="5"/>
  <c r="H27" i="5"/>
  <c r="G27" i="5"/>
  <c r="D27" i="5"/>
  <c r="H26" i="5"/>
  <c r="G26" i="5"/>
  <c r="D26" i="5"/>
  <c r="H25" i="5"/>
  <c r="G25" i="5"/>
  <c r="D25" i="5"/>
  <c r="H24" i="5"/>
  <c r="G24" i="5"/>
  <c r="D24" i="5"/>
  <c r="H23" i="5"/>
  <c r="G23" i="5"/>
  <c r="D23" i="5"/>
  <c r="H22" i="5"/>
  <c r="G22" i="5"/>
  <c r="D22" i="5"/>
  <c r="H21" i="5"/>
  <c r="G21" i="5"/>
  <c r="D21" i="5"/>
  <c r="H20" i="5"/>
  <c r="G20" i="5"/>
  <c r="D20" i="5"/>
  <c r="H19" i="5"/>
  <c r="G19" i="5"/>
  <c r="D19" i="5"/>
  <c r="H18" i="5"/>
  <c r="G18" i="5"/>
  <c r="D18" i="5"/>
  <c r="H17" i="5"/>
  <c r="G17" i="5"/>
  <c r="D17" i="5"/>
  <c r="H16" i="5"/>
  <c r="G16" i="5"/>
  <c r="D16" i="5"/>
  <c r="H15" i="5"/>
  <c r="G15" i="5"/>
  <c r="D15" i="5"/>
  <c r="H14" i="5"/>
  <c r="G14" i="5"/>
  <c r="D14" i="5"/>
  <c r="H13" i="5"/>
  <c r="G13" i="5"/>
  <c r="D13" i="5"/>
  <c r="H12" i="5"/>
  <c r="G12" i="5"/>
  <c r="D12" i="5"/>
  <c r="H11" i="5"/>
  <c r="G11" i="5"/>
  <c r="D11" i="5"/>
  <c r="H10" i="5"/>
  <c r="G10" i="5"/>
  <c r="D10" i="5"/>
  <c r="H9" i="5"/>
  <c r="G9" i="5"/>
  <c r="D9" i="5"/>
  <c r="H8" i="5"/>
  <c r="G8" i="5"/>
  <c r="D8" i="5"/>
  <c r="H7" i="5"/>
  <c r="G7" i="5"/>
  <c r="D7" i="5"/>
  <c r="H6" i="5"/>
  <c r="G6" i="5"/>
  <c r="D6" i="5"/>
  <c r="H5" i="5"/>
  <c r="G5" i="5"/>
  <c r="G30" i="5" s="1"/>
  <c r="D5" i="5"/>
  <c r="D30" i="5" s="1"/>
  <c r="B22" i="4"/>
  <c r="C21" i="4"/>
  <c r="C20" i="4"/>
  <c r="C19" i="4"/>
  <c r="C18" i="4"/>
  <c r="C17" i="4"/>
  <c r="C16" i="4"/>
  <c r="C15" i="4"/>
  <c r="C14" i="4"/>
  <c r="C13" i="4"/>
  <c r="C12" i="4"/>
  <c r="C11" i="4"/>
  <c r="C10" i="4"/>
  <c r="C9" i="4"/>
  <c r="C8" i="4"/>
  <c r="C7" i="4"/>
  <c r="C6" i="4"/>
  <c r="C5" i="4"/>
  <c r="C22" i="4" s="1"/>
  <c r="B6" i="6" s="1"/>
  <c r="B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D12" i="3"/>
  <c r="C12" i="3"/>
  <c r="D11" i="3"/>
  <c r="C11" i="3"/>
  <c r="C28" i="3" s="1"/>
  <c r="B23" i="2"/>
  <c r="A23" i="2"/>
  <c r="A22" i="2"/>
  <c r="A13" i="6" s="1"/>
  <c r="A14" i="6" s="1"/>
  <c r="B21" i="2"/>
  <c r="A21" i="2"/>
  <c r="A20" i="2"/>
  <c r="A11" i="6" s="1"/>
  <c r="A12" i="6" s="1"/>
  <c r="B17" i="2"/>
  <c r="B18" i="2" s="1"/>
  <c r="A16" i="2"/>
  <c r="B13" i="2"/>
  <c r="B19" i="2" s="1"/>
  <c r="B5" i="6" s="1"/>
  <c r="A13" i="2"/>
  <c r="B12" i="2"/>
  <c r="A12" i="2"/>
  <c r="B11" i="2"/>
  <c r="B12" i="6" l="1"/>
  <c r="B7" i="6"/>
  <c r="B8" i="6" s="1"/>
  <c r="B10" i="6" s="1"/>
  <c r="B14" i="6"/>
</calcChain>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<sst xmlns="http://schemas.openxmlformats.org/spreadsheetml/2006/main" count="3026" uniqueCount="843">
  <si>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</si>
  <si>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</si>
  <si>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</si>
  <si>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</si>
  <si>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</si>
  <si>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</si>
  <si>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</si>
  <si>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</si>
  <si>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</si>
  <si>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</si>
  <si>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</si>
  <si>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</si>
  <si>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</si>
  <si>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</si>
  <si>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</si>
  <si>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</si>
  <si>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</si>
  <si>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</si>
  <si>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</si>
  <si>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</si>
  <si>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</si>
  <si>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</si>
  <si>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</si>
  <si>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</si>
  <si>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</si>
  <si>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</si>
  <si>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</si>
  <si>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</si>
  <si>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</si>
  <si>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</si>
  <si>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</si>
  <si>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</si>
  <si>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</si>
  <si>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</si>
  <si>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</si>
  <si>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</si>
  <si>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</si>
  <si>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</si>
  <si>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</si>
  <si>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</si>
  <si>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</si>
  <si>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</si>
  <si>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</si>
  <si>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</si>
  <si>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</si>
  <si>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</si>
  <si>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</si>
  <si>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</si>
  <si>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</si>
  <si>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</si>
  <si>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</si>
  <si>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</si>
  <si>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</si>
  <si>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</si>
  <si>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</si>
  <si>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</si>
  <si>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</si>
  <si>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</si>
  <si>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</si>
  <si>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</si>
  <si>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</si>
  <si>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</si>
  <si>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</si>
  <si>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rPr>
        <sz val="12"/>
        <color theme="1"/>
        <rFont val="Arial"/>
        <family val="2"/>
        <charset val="1"/>
      </rPr>
      <t xml:space="preserve">This sheet contains 2 tables. The tables are separated by a heading, which describes the following table. 
</t>
    </r>
    <r>
      <rPr>
        <b/>
        <sz val="12"/>
        <color theme="1"/>
        <rFont val="Arial"/>
        <family val="2"/>
        <charset val="1"/>
      </rPr>
      <t xml:space="preserve">Note: </t>
    </r>
    <r>
      <rPr>
        <sz val="12"/>
        <color theme="1"/>
        <rFont val="Arial"/>
        <family val="2"/>
        <charset val="1"/>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charset val="1"/>
      </rPr>
      <t xml:space="preserve">How to fill in the table 'Water infrastructure information'
</t>
    </r>
    <r>
      <rPr>
        <sz val="12"/>
        <color theme="1"/>
        <rFont val="Arial"/>
        <family val="2"/>
        <charset val="1"/>
      </rPr>
      <t>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</si>
  <si>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</si>
  <si>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</si>
  <si>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</si>
  <si>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</si>
  <si>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</si>
  <si>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</si>
  <si>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</si>
  <si>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</si>
  <si>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</si>
  <si>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Yes</t>
  </si>
  <si>
    <t>Wastewater treatment works:</t>
  </si>
  <si>
    <t>Budds Farm WwTW</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</si>
  <si>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</si>
  <si>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</si>
  <si>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</si>
  <si>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</si>
  <si>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</si>
  <si>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</si>
  <si>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</si>
  <si>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rPr>
        <sz val="12"/>
        <color theme="1"/>
        <rFont val="Arial"/>
        <family val="2"/>
        <charset val="1"/>
      </rPr>
      <t xml:space="preserve">This sheet contains 2 tables. The tables are separated by a heading, which describes the following table. 
</t>
    </r>
    <r>
      <rPr>
        <b/>
        <sz val="12"/>
        <color theme="1"/>
        <rFont val="Arial"/>
        <family val="2"/>
        <charset val="1"/>
      </rPr>
      <t xml:space="preserve">Note: </t>
    </r>
    <r>
      <rPr>
        <sz val="12"/>
        <color theme="1"/>
        <rFont val="Arial"/>
        <family val="2"/>
        <charset val="1"/>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charset val="1"/>
      </rPr>
      <t xml:space="preserve">How to fill in the table 'Current land use information'
</t>
    </r>
    <r>
      <rPr>
        <sz val="12"/>
        <color theme="1"/>
        <rFont val="Arial"/>
        <family val="2"/>
        <charset val="1"/>
      </rPr>
      <t xml:space="preserve">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charset val="1"/>
      </rPr>
      <t xml:space="preserve">How to fill in the table 'Current land uses'
</t>
    </r>
    <r>
      <rPr>
        <sz val="12"/>
        <color theme="1"/>
        <rFont val="Arial"/>
        <family val="2"/>
        <charset val="1"/>
      </rPr>
      <t>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</si>
  <si>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</si>
  <si>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</si>
  <si>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East Hampshire Rivers</t>
  </si>
  <si>
    <t>Soil drainage type:</t>
  </si>
  <si>
    <t>Naturally wet</t>
  </si>
  <si>
    <t>Annual average rainfall (mm):</t>
  </si>
  <si>
    <t>750.1 - 800</t>
  </si>
  <si>
    <t>Within nitrate vulnerable zone (NVZ):</t>
  </si>
  <si>
    <t>Current land uses</t>
  </si>
  <si>
    <t>Existing land use type(s) - user inputs required</t>
  </si>
  <si>
    <t>Area (ha) - user inputs required</t>
  </si>
  <si>
    <t>Annual nitrogen nutrient export  
(kg TN/yr)</t>
  </si>
  <si>
    <t>Notes on data</t>
  </si>
  <si>
    <t>Commercial/industrial urban land</t>
  </si>
  <si>
    <t>Totals:</t>
  </si>
  <si>
    <r>
      <rPr>
        <sz val="12"/>
        <color theme="1"/>
        <rFont val="Arial"/>
        <family val="2"/>
        <charset val="1"/>
      </rPr>
      <t xml:space="preserve">This sheet contains one table. 
</t>
    </r>
    <r>
      <rPr>
        <b/>
        <sz val="12"/>
        <color theme="1"/>
        <rFont val="Arial"/>
        <family val="2"/>
        <charset val="1"/>
      </rPr>
      <t xml:space="preserve">Note: </t>
    </r>
    <r>
      <rPr>
        <sz val="12"/>
        <color theme="1"/>
        <rFont val="Arial"/>
        <family val="2"/>
        <charset val="1"/>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charset val="1"/>
      </rPr>
      <t xml:space="preserve">How to fill in the table 'Future land uses'
</t>
    </r>
    <r>
      <rPr>
        <sz val="12"/>
        <color theme="1"/>
        <rFont val="Arial"/>
        <family val="2"/>
        <charset val="1"/>
      </rPr>
      <t xml:space="preserve">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</si>
  <si>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</si>
  <si>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</si>
  <si>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</si>
  <si>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Residential urban land</t>
  </si>
  <si>
    <t>Nutrients from future land use after sustainable urban drainage system (SuDS) treatment</t>
  </si>
  <si>
    <r>
      <rPr>
        <sz val="12"/>
        <color theme="1"/>
        <rFont val="Arial"/>
        <family val="2"/>
        <charset val="1"/>
      </rPr>
      <t xml:space="preserve">This sheet contains one table. 
</t>
    </r>
    <r>
      <rPr>
        <b/>
        <sz val="12"/>
        <color theme="1"/>
        <rFont val="Arial"/>
        <family val="2"/>
        <charset val="1"/>
      </rPr>
      <t>Note:</t>
    </r>
    <r>
      <rPr>
        <sz val="12"/>
        <color theme="1"/>
        <rFont val="Arial"/>
        <family val="2"/>
        <charset val="1"/>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charset val="1"/>
      </rPr>
      <t xml:space="preserve">How to fill in the table 'Suds information'
</t>
    </r>
    <r>
      <rPr>
        <sz val="12"/>
        <color theme="1"/>
        <rFont val="Arial"/>
        <family val="2"/>
        <charset val="1"/>
      </rPr>
      <t>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</si>
  <si>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</si>
  <si>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</si>
  <si>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</si>
  <si>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</si>
  <si>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</si>
  <si>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</si>
  <si>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</si>
  <si>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</si>
  <si>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</si>
  <si>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rPr>
        <sz val="12"/>
        <color theme="1"/>
        <rFont val="Arial"/>
        <family val="2"/>
        <charset val="1"/>
      </rPr>
      <t xml:space="preserve">This worksheet contains one table. This table is automatically populated using the outputs from the previous worksheets. 
</t>
    </r>
    <r>
      <rPr>
        <b/>
        <sz val="12"/>
        <color theme="1"/>
        <rFont val="Arial"/>
        <family val="2"/>
        <charset val="1"/>
      </rPr>
      <t>Note:</t>
    </r>
    <r>
      <rPr>
        <sz val="12"/>
        <color theme="1"/>
        <rFont val="Arial"/>
        <family val="2"/>
        <charset val="1"/>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</si>
  <si>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</si>
  <si>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</si>
  <si>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</si>
  <si>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</si>
  <si>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</si>
  <si>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</si>
  <si>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</si>
  <si>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</si>
  <si>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</si>
  <si>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</si>
  <si>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</si>
  <si>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</si>
  <si>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</si>
  <si>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</si>
  <si>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</si>
  <si>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</si>
  <si>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</si>
  <si>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</si>
  <si>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</si>
  <si>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</si>
  <si>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</si>
  <si>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</si>
  <si>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</si>
  <si>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</si>
  <si>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</si>
  <si>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</si>
  <si>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</si>
  <si>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</si>
  <si>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</si>
  <si>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</si>
  <si>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</si>
  <si>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</si>
  <si>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</si>
  <si>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</si>
  <si>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</si>
  <si>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</si>
  <si>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</si>
  <si>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</si>
  <si>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</si>
  <si>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</si>
  <si>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</si>
  <si>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</si>
  <si>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</si>
  <si>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</si>
  <si>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</si>
  <si>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</si>
  <si>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</si>
  <si>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</si>
  <si>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</si>
  <si>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</si>
  <si>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</si>
  <si>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</si>
  <si>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</si>
  <si>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</si>
  <si>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</si>
  <si>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</si>
  <si>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</si>
  <si>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</si>
  <si>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</si>
  <si>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</si>
  <si>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</si>
  <si>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</si>
  <si>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</si>
  <si>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</si>
  <si>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</si>
  <si>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</si>
  <si>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</si>
  <si>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</si>
  <si>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</si>
  <si>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</si>
  <si>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</si>
  <si>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</si>
  <si>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</si>
  <si>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</si>
  <si>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</si>
  <si>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</si>
  <si>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</si>
  <si>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</si>
  <si>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</si>
  <si>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</si>
  <si>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</si>
  <si>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</si>
  <si>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</si>
  <si>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</si>
  <si>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</si>
  <si>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</si>
  <si>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</si>
  <si>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</si>
  <si>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</si>
  <si>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</si>
  <si>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</si>
  <si>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</si>
  <si>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</si>
  <si>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</si>
  <si>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</si>
  <si>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</si>
  <si>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</si>
  <si>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</si>
  <si>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</si>
  <si>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</si>
  <si>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</si>
  <si>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</si>
  <si>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</si>
  <si>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</si>
  <si>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</si>
  <si>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</si>
  <si>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</si>
  <si>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</si>
  <si>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</si>
  <si>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</si>
  <si>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</si>
  <si>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</si>
  <si>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</si>
  <si>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</si>
  <si>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</si>
  <si>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</si>
  <si>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</si>
  <si>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</si>
  <si>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</si>
  <si>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</si>
  <si>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</si>
  <si>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</si>
  <si>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</si>
  <si>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</si>
  <si>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</si>
  <si>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</si>
  <si>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</si>
  <si>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</si>
  <si>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</si>
  <si>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</si>
  <si>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</si>
  <si>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</si>
  <si>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</si>
  <si>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</si>
  <si>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</si>
  <si>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</si>
  <si>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</si>
  <si>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</si>
  <si>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</si>
  <si>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</si>
  <si>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</si>
  <si>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</si>
  <si>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</si>
  <si>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</si>
  <si>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</si>
  <si>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</si>
  <si>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</si>
  <si>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</si>
  <si>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</si>
  <si>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</si>
  <si>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</si>
  <si>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</si>
  <si>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</si>
  <si>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</si>
  <si>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</si>
  <si>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</si>
  <si>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</si>
  <si>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</si>
  <si>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</si>
  <si>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</si>
  <si>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</si>
  <si>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</si>
  <si>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</si>
  <si>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</si>
  <si>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</si>
  <si>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</si>
  <si>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</si>
  <si>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</si>
  <si>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</si>
  <si>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</si>
  <si>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</si>
  <si>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</si>
  <si>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</si>
  <si>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</si>
  <si>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</si>
  <si>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</si>
  <si>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</si>
  <si>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</si>
  <si>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</si>
  <si>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</si>
  <si>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</si>
  <si>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</si>
  <si>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</si>
  <si>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</si>
  <si>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</si>
  <si>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</si>
  <si>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</si>
  <si>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</si>
  <si>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</si>
  <si>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</si>
  <si>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</si>
  <si>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</si>
  <si>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</si>
  <si>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</si>
  <si>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</si>
  <si>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</si>
  <si>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</si>
  <si>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</si>
  <si>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</si>
  <si>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</si>
  <si>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</si>
  <si>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</si>
  <si>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</si>
  <si>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</si>
  <si>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</si>
  <si>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</si>
  <si>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</si>
  <si>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</si>
  <si>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</si>
  <si>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</si>
  <si>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</si>
  <si>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</si>
  <si>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</si>
  <si>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</si>
  <si>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</si>
  <si>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</si>
  <si>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</si>
  <si>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</si>
  <si>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</si>
  <si>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</si>
  <si>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</si>
  <si>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</si>
  <si>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</si>
  <si>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</si>
  <si>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</si>
  <si>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</si>
  <si>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</si>
  <si>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</si>
  <si>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</si>
  <si>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</si>
  <si>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</si>
  <si>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</si>
  <si>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</si>
  <si>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</si>
  <si>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</si>
  <si>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</si>
  <si>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</si>
  <si>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</si>
  <si>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</si>
  <si>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</si>
  <si>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</si>
  <si>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</si>
  <si>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</si>
  <si>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</si>
  <si>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</si>
  <si>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</si>
  <si>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</si>
  <si>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</si>
  <si>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</si>
  <si>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</si>
  <si>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</si>
  <si>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</si>
  <si>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</si>
  <si>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</si>
  <si>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</si>
  <si>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</si>
  <si>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</si>
  <si>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</si>
  <si>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</si>
  <si>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</si>
  <si>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</si>
  <si>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</si>
  <si>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</si>
  <si>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</si>
  <si>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</si>
  <si>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</si>
  <si>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</si>
  <si>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</si>
  <si>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</si>
  <si>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</si>
  <si>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</si>
  <si>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</si>
  <si>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</si>
  <si>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</si>
  <si>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</si>
  <si>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</si>
  <si>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</si>
  <si>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</si>
  <si>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</si>
  <si>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</si>
  <si>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</si>
  <si>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</si>
  <si>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</si>
  <si>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</si>
  <si>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</si>
  <si>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</si>
  <si>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</si>
  <si>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</si>
  <si>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</si>
  <si>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</si>
  <si>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</si>
  <si>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</si>
  <si>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</si>
  <si>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</si>
  <si>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</si>
  <si>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</si>
  <si>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</si>
  <si>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</si>
  <si>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</si>
  <si>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</si>
  <si>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</si>
  <si>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</si>
  <si>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</si>
  <si>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</si>
  <si>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</si>
  <si>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</si>
  <si>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</si>
  <si>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</si>
  <si>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</si>
  <si>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</si>
  <si>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</si>
  <si>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</si>
  <si>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</si>
  <si>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</si>
  <si>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</si>
  <si>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</si>
  <si>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</si>
  <si>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</si>
  <si>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</si>
  <si>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</si>
  <si>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</si>
  <si>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</si>
  <si>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</si>
  <si>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</si>
  <si>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</si>
  <si>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</si>
  <si>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</si>
  <si>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</si>
  <si>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</si>
  <si>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</si>
  <si>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</si>
  <si>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</si>
  <si>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</si>
  <si>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</si>
  <si>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</si>
  <si>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</si>
  <si>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</si>
  <si>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</si>
  <si>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</si>
  <si>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</si>
  <si>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</si>
  <si>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</si>
  <si>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</si>
  <si>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</si>
  <si>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</si>
  <si>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</si>
  <si>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</si>
  <si>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</si>
  <si>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</si>
  <si>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</si>
  <si>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</si>
  <si>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</si>
  <si>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</si>
  <si>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</si>
  <si>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</si>
  <si>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</si>
  <si>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</si>
  <si>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</si>
  <si>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</si>
  <si>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</si>
  <si>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</si>
  <si>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</si>
  <si>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</si>
  <si>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</si>
  <si>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</si>
  <si>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</si>
  <si>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</si>
  <si>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</si>
  <si>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</si>
  <si>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</si>
  <si>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</si>
  <si>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</si>
  <si>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</si>
  <si>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</si>
  <si>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</si>
  <si>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</si>
  <si>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</si>
  <si>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</si>
  <si>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</si>
  <si>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</si>
  <si>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</si>
  <si>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</si>
  <si>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</si>
  <si>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</si>
  <si>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</si>
  <si>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</si>
  <si>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</si>
  <si>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</si>
  <si>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</si>
  <si>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</si>
  <si>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</si>
  <si>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</si>
  <si>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</si>
  <si>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</si>
  <si>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</si>
  <si>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</si>
  <si>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</si>
  <si>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</si>
  <si>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</si>
  <si>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</si>
  <si>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</si>
  <si>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</si>
  <si>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</si>
  <si>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</si>
  <si>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</si>
  <si>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</si>
  <si>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</si>
  <si>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</si>
  <si>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</si>
  <si>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</si>
  <si>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</si>
  <si>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</si>
  <si>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</si>
  <si>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</si>
  <si>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</si>
  <si>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</si>
  <si>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</si>
  <si>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</si>
  <si>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</si>
  <si>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</si>
  <si>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</si>
  <si>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</si>
  <si>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</si>
  <si>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</si>
  <si>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</si>
  <si>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</si>
  <si>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</si>
  <si>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</si>
  <si>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</si>
  <si>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</si>
  <si>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</si>
  <si>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</si>
  <si>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</si>
  <si>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</si>
  <si>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</si>
  <si>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</si>
  <si>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</si>
  <si>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</si>
  <si>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</si>
  <si>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</si>
  <si>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</si>
  <si>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</si>
  <si>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</si>
  <si>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</si>
  <si>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</si>
  <si>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</si>
  <si>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</si>
  <si>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</si>
  <si>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</si>
  <si>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</si>
  <si>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</si>
  <si>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</si>
  <si>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</si>
  <si>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</si>
  <si>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</si>
  <si>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</si>
  <si>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</si>
  <si>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</si>
  <si>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</si>
  <si>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</si>
  <si>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</si>
  <si>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</si>
  <si>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</si>
  <si>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</si>
  <si>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</si>
  <si>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</si>
  <si>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</si>
  <si>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</si>
  <si>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</si>
  <si>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</si>
  <si>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</si>
  <si>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</si>
  <si>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</si>
  <si>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</si>
  <si>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</si>
  <si>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</si>
  <si>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</si>
  <si>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</si>
  <si>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</si>
  <si>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</si>
  <si>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</si>
  <si>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</si>
  <si>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</si>
  <si>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</si>
  <si>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</si>
  <si>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</si>
  <si>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</si>
  <si>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</si>
  <si>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</si>
  <si>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</si>
  <si>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</si>
  <si>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</si>
  <si>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</si>
  <si>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</si>
  <si>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</si>
  <si>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</si>
  <si>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</si>
  <si>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</si>
  <si>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</si>
  <si>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</si>
  <si>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</si>
  <si>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</si>
  <si>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</si>
  <si>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</si>
  <si>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</si>
  <si>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</si>
  <si>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</si>
  <si>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</si>
  <si>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</si>
  <si>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</si>
  <si>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</si>
  <si>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</si>
  <si>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</si>
  <si>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</si>
  <si>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</si>
  <si>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</si>
  <si>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</si>
  <si>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</si>
  <si>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</si>
  <si>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</si>
  <si>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</si>
  <si>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</si>
  <si>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</si>
  <si>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</si>
  <si>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</si>
  <si>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</si>
  <si>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</si>
  <si>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</si>
  <si>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</si>
  <si>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</si>
  <si>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</si>
  <si>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</si>
  <si>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</si>
  <si>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</si>
  <si>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</si>
  <si>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</si>
  <si>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</si>
  <si>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</si>
  <si>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</si>
  <si>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</si>
  <si>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</si>
  <si>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</si>
  <si>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</si>
  <si>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</si>
  <si>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</si>
  <si>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</si>
  <si>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</si>
  <si>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</si>
  <si>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</si>
  <si>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</si>
  <si>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</si>
  <si>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</si>
  <si>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</si>
  <si>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</si>
  <si>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</si>
  <si>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</si>
  <si>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</si>
  <si>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</si>
  <si>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</si>
  <si>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</si>
  <si>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</si>
  <si>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</si>
  <si>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</si>
  <si>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</si>
  <si>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</si>
  <si>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</si>
  <si>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</si>
  <si>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</si>
  <si>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</si>
  <si>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</si>
  <si>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</si>
  <si>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</si>
  <si>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</si>
  <si>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</si>
  <si>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</si>
  <si>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</si>
  <si>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</si>
  <si>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</si>
  <si>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</si>
  <si>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</si>
  <si>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</si>
  <si>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</si>
  <si>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</si>
  <si>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</si>
  <si>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</si>
  <si>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</si>
  <si>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</si>
  <si>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</si>
  <si>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</si>
  <si>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</si>
  <si>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</si>
  <si>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</si>
  <si>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</si>
  <si>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</si>
  <si>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</si>
  <si>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</si>
  <si>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</si>
  <si>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</si>
  <si>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</si>
  <si>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</si>
  <si>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</si>
  <si>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</si>
  <si>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</si>
  <si>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</si>
  <si>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</si>
  <si>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</si>
  <si>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</si>
  <si>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</si>
  <si>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</si>
  <si>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</si>
  <si>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</si>
  <si>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</si>
  <si>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</si>
  <si>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</si>
  <si>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</si>
  <si>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</si>
  <si>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</si>
  <si>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</si>
  <si>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</si>
  <si>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</si>
  <si>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</si>
  <si>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</si>
  <si>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</si>
  <si>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</si>
  <si>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</si>
  <si>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</si>
  <si>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</si>
  <si>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</si>
  <si>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</si>
  <si>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</si>
  <si>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</si>
  <si>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</si>
  <si>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</si>
  <si>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</si>
  <si>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</si>
  <si>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</si>
  <si>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</si>
  <si>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</si>
  <si>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</si>
  <si>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</si>
  <si>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</si>
  <si>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</si>
  <si>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</si>
  <si>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</si>
  <si>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</si>
  <si>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</si>
  <si>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</si>
  <si>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</si>
  <si>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</si>
  <si>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</si>
  <si>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</si>
  <si>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</si>
  <si>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</si>
  <si>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</si>
  <si>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</si>
  <si>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</si>
  <si>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</si>
  <si>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</si>
  <si>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</si>
  <si>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</si>
  <si>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</si>
  <si>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</si>
  <si>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</si>
  <si>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</si>
  <si>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</si>
  <si>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</si>
  <si>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</si>
  <si>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</si>
  <si>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</si>
  <si>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</si>
  <si>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</si>
  <si>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</si>
  <si>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</si>
  <si>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</si>
  <si>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</si>
  <si>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</si>
  <si>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</si>
  <si>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</si>
  <si>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</si>
  <si>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</si>
  <si>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</si>
  <si>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</si>
  <si>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</si>
  <si>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</si>
  <si>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</si>
  <si>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</si>
  <si>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</si>
  <si>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</si>
  <si>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</si>
  <si>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</si>
  <si>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</si>
  <si>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</si>
  <si>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</si>
  <si>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</si>
  <si>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</si>
  <si>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</si>
  <si>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</si>
  <si>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</si>
  <si>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</si>
  <si>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</si>
  <si>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</si>
  <si>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</si>
  <si>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</si>
  <si>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</si>
  <si>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</si>
  <si>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</si>
  <si>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</si>
  <si>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</si>
  <si>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</si>
  <si>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</si>
  <si>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</si>
  <si>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</si>
  <si>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</si>
  <si>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</si>
  <si>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</si>
  <si>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</si>
  <si>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</si>
  <si>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</si>
  <si>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Table 6: Stage 2 and 3 NVZ Lookup</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</si>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</sst>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
    </font>
    <font>
      <sz val="12"/>
      <name val="Arial"/>
      <family val="2"/>
      <charset val="1"/>
    </font>
    <font>
      <b/>
      <sz val="18"/>
      <name val="Arial"/>
      <family val="2"/>
      <charset val="1"/>
    </font>
    <font>
      <b/>
      <sz val="14"/>
      <name val="Arial"/>
      <family val="2"/>
      <charset val="1"/>
    </font>
    <font>
      <b/>
      <sz val="12"/>
      <name val="Arial"/>
      <family val="2"/>
      <charset val="1"/>
    </font>
    <font>
      <u/>
      <sz val="12"/>
      <color rgb="FF0000FF"/>
      <name val="Arial"/>
      <family val="2"/>
      <charset val="1"/>
    </font>
    <font>
      <u/>
      <sz val="11"/>
      <color theme="10"/>
      <name val="Calibri"/>
      <family val="2"/>
      <charset val="1"/>
    </font>
    <font>
      <u/>
      <sz val="12"/>
      <name val="Arial"/>
      <family val="2"/>
      <charset val="1"/>
    </font>
    <font>
      <sz val="11"/>
      <name val="Calibri"/>
      <family val="2"/>
      <charset val="1"/>
    </font>
    <font>
      <sz val="12"/>
      <color theme="1"/>
      <name val="Arial"/>
      <family val="2"/>
      <charset val="1"/>
    </font>
    <font>
      <b/>
      <sz val="12"/>
      <color theme="1"/>
      <name val="Arial"/>
      <family val="2"/>
      <charset val="1"/>
    </font>
    <font>
      <b/>
      <sz val="12"/>
      <color theme="0"/>
      <name val="Arial"/>
      <family val="2"/>
      <charset val="1"/>
    </font>
    <font>
      <b/>
      <sz val="14"/>
      <color theme="1"/>
      <name val="Arial"/>
      <family val="2"/>
      <charset val="1"/>
    </font>
    <font>
      <sz val="11"/>
      <color theme="1"/>
      <name val="Arial"/>
      <family val="2"/>
      <charset val="1"/>
    </font>
    <font>
      <b/>
      <sz val="24"/>
      <color theme="0"/>
      <name val="Arial"/>
      <family val="2"/>
      <charset val="1"/>
    </font>
    <font>
      <b/>
      <sz val="11"/>
      <color theme="1"/>
      <name val="Arial"/>
      <family val="2"/>
      <charset val="1"/>
    </font>
    <font>
      <sz val="12"/>
      <color rgb="FF000000"/>
      <name val="Arial"/>
      <family val="2"/>
      <charset val="1"/>
    </font>
  </fonts>
  <fills count="5">
    <fill>
      <patternFill patternType="none"/>
    </fill>
    <fill>
      <patternFill patternType="gray125"/>
    </fill>
    <fill>
      <patternFill patternType="solid">
        <fgColor rgb="FFFFFFCC"/>
        <bgColor rgb="FFFFFFFF"/>
      </patternFill>
    </fill>
    <fill>
      <patternFill patternType="solid">
        <fgColor theme="0" tint="-0.14999847407452621"/>
        <bgColor rgb="FFE9EDF7"/>
      </patternFill>
    </fill>
    <fill>
      <patternFill patternType="solid">
        <fgColor rgb="FFE9EDF7"/>
        <bgColor rgb="FFFFFFFF"/>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s>
  <cellStyleXfs count="4">
    <xf numFmtId="0" fontId="0" fillId="0" borderId="0"/>
    <xf numFmtId="0" fontId="6" fillId="0" borderId="0" applyBorder="0" applyProtection="0"/>
    <xf numFmtId="0" fontId="2" fillId="0" borderId="0" applyBorder="0" applyProtection="0"/>
    <xf numFmtId="0" fontId="3" fillId="0" borderId="0" applyBorder="0" applyProtection="0"/>
  </cellStyleXfs>
  <cellXfs count="119">
    <xf numFmtId="0" fontId="0" fillId="0" borderId="0" xfId="0"/>
    <xf numFmtId="0" fontId="1" fillId="2" borderId="0" xfId="0" applyFont="1" applyFill="1" applyAlignment="1">
      <alignment horizontal="left" vertical="center" wrapText="1"/>
    </xf>
    <xf numFmtId="0" fontId="2" fillId="3" borderId="1" xfId="2" applyFill="1" applyBorder="1" applyAlignment="1" applyProtection="1">
      <alignment horizontal="left" vertical="center" wrapText="1"/>
    </xf>
    <xf numFmtId="0" fontId="1" fillId="2" borderId="1" xfId="0" applyFont="1" applyFill="1" applyBorder="1" applyAlignment="1">
      <alignment horizontal="left" vertical="center" wrapText="1"/>
    </xf>
    <xf numFmtId="0" fontId="3" fillId="3" borderId="1" xfId="3" applyFill="1" applyBorder="1" applyAlignment="1" applyProtection="1">
      <alignment horizontal="left" vertical="center" wrapText="1"/>
    </xf>
    <xf numFmtId="0" fontId="4" fillId="3" borderId="1" xfId="0" applyFont="1" applyFill="1" applyBorder="1" applyAlignment="1">
      <alignment horizontal="left" vertical="center" wrapText="1"/>
    </xf>
    <xf numFmtId="0" fontId="5"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4" fillId="2" borderId="0" xfId="1" applyFont="1" applyFill="1" applyBorder="1" applyAlignment="1" applyProtection="1">
      <alignment horizontal="left" vertical="center" wrapText="1"/>
    </xf>
    <xf numFmtId="0" fontId="4" fillId="2" borderId="0" xfId="0" applyFont="1" applyFill="1" applyAlignment="1">
      <alignment horizontal="left" vertical="center" wrapText="1"/>
    </xf>
    <xf numFmtId="0" fontId="8" fillId="2" borderId="0" xfId="0" applyFont="1" applyFill="1" applyAlignment="1">
      <alignment horizontal="left" wrapText="1"/>
    </xf>
    <xf numFmtId="0" fontId="9" fillId="2" borderId="1" xfId="0" applyFont="1" applyFill="1" applyBorder="1" applyAlignment="1">
      <alignment vertical="center" wrapText="1"/>
    </xf>
    <xf numFmtId="0" fontId="8" fillId="2" borderId="0" xfId="0" applyFont="1" applyFill="1" applyAlignment="1">
      <alignment horizontal="lef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 fillId="2" borderId="5" xfId="0" applyFont="1" applyFill="1" applyBorder="1" applyAlignment="1">
      <alignment horizontal="left" vertical="center" wrapText="1"/>
    </xf>
    <xf numFmtId="14" fontId="1" fillId="4" borderId="1" xfId="0" applyNumberFormat="1" applyFont="1" applyFill="1" applyBorder="1" applyAlignment="1" applyProtection="1">
      <alignment horizontal="left" vertical="center" wrapText="1"/>
      <protection locked="0"/>
    </xf>
    <xf numFmtId="0" fontId="1" fillId="2" borderId="6" xfId="0" applyFont="1" applyFill="1" applyBorder="1" applyAlignment="1">
      <alignment horizontal="left" wrapText="1"/>
    </xf>
    <xf numFmtId="2" fontId="1" fillId="4" borderId="1" xfId="0" applyNumberFormat="1" applyFont="1" applyFill="1" applyBorder="1" applyAlignment="1" applyProtection="1">
      <alignment horizontal="left" vertical="center" wrapText="1"/>
      <protection locked="0"/>
    </xf>
    <xf numFmtId="0" fontId="1" fillId="4" borderId="1" xfId="0" applyFont="1" applyFill="1" applyBorder="1" applyAlignment="1" applyProtection="1">
      <alignment horizontal="left" vertical="center" wrapText="1"/>
      <protection locked="0"/>
    </xf>
    <xf numFmtId="2" fontId="4" fillId="2" borderId="1" xfId="0" applyNumberFormat="1" applyFont="1" applyFill="1" applyBorder="1" applyAlignment="1">
      <alignment horizontal="left" vertical="center" wrapText="1"/>
    </xf>
    <xf numFmtId="0" fontId="1" fillId="2" borderId="6" xfId="0" applyFont="1" applyFill="1" applyBorder="1" applyAlignment="1" applyProtection="1">
      <alignment horizontal="left" vertical="center" wrapText="1"/>
      <protection locked="0"/>
    </xf>
    <xf numFmtId="0" fontId="4" fillId="2" borderId="1" xfId="0" applyFont="1" applyFill="1" applyBorder="1" applyAlignment="1">
      <alignment horizontal="left" vertical="center" wrapText="1"/>
    </xf>
    <xf numFmtId="0" fontId="1"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1" fillId="2" borderId="9" xfId="0" applyFont="1" applyFill="1" applyBorder="1" applyAlignment="1">
      <alignment horizontal="left" wrapText="1"/>
    </xf>
    <xf numFmtId="0" fontId="1" fillId="2" borderId="4" xfId="0" applyFont="1" applyFill="1" applyBorder="1" applyAlignment="1">
      <alignment horizontal="left" vertical="center" wrapText="1"/>
    </xf>
    <xf numFmtId="0" fontId="4" fillId="3" borderId="2" xfId="0" applyFont="1" applyFill="1" applyBorder="1" applyAlignment="1">
      <alignment horizontal="left" vertical="center"/>
    </xf>
    <xf numFmtId="0" fontId="8" fillId="2" borderId="10" xfId="0" applyFont="1" applyFill="1" applyBorder="1" applyAlignment="1">
      <alignment horizontal="left" wrapText="1"/>
    </xf>
    <xf numFmtId="0" fontId="4" fillId="3" borderId="5" xfId="0" applyFont="1" applyFill="1" applyBorder="1" applyAlignment="1">
      <alignment horizontal="left" vertical="center"/>
    </xf>
    <xf numFmtId="0" fontId="8" fillId="3" borderId="6" xfId="0" applyFont="1" applyFill="1" applyBorder="1" applyAlignment="1">
      <alignment horizontal="left" vertical="center" wrapText="1"/>
    </xf>
    <xf numFmtId="2" fontId="4" fillId="2" borderId="6" xfId="0" applyNumberFormat="1" applyFont="1" applyFill="1" applyBorder="1" applyAlignment="1">
      <alignment horizontal="left" vertical="center" wrapText="1"/>
    </xf>
    <xf numFmtId="2" fontId="4" fillId="3" borderId="6" xfId="0" applyNumberFormat="1" applyFont="1" applyFill="1" applyBorder="1" applyAlignment="1">
      <alignment horizontal="left" vertical="center" wrapText="1"/>
    </xf>
    <xf numFmtId="2" fontId="4" fillId="2" borderId="9" xfId="0" applyNumberFormat="1" applyFont="1" applyFill="1" applyBorder="1" applyAlignment="1">
      <alignment horizontal="left" vertical="center" wrapText="1"/>
    </xf>
    <xf numFmtId="0" fontId="10" fillId="3" borderId="2" xfId="0" applyFont="1" applyFill="1" applyBorder="1" applyAlignment="1">
      <alignment horizontal="left" vertical="center"/>
    </xf>
    <xf numFmtId="0" fontId="10" fillId="3" borderId="4" xfId="0" applyFont="1" applyFill="1" applyBorder="1" applyAlignment="1">
      <alignment horizontal="left" vertical="center" wrapText="1"/>
    </xf>
    <xf numFmtId="14" fontId="1" fillId="4" borderId="6" xfId="0" applyNumberFormat="1" applyFont="1" applyFill="1" applyBorder="1" applyAlignment="1" applyProtection="1">
      <alignment horizontal="left" vertical="center" wrapText="1"/>
      <protection locked="0"/>
    </xf>
    <xf numFmtId="2" fontId="1" fillId="4" borderId="6" xfId="0" applyNumberFormat="1" applyFont="1" applyFill="1" applyBorder="1" applyAlignment="1" applyProtection="1">
      <alignment horizontal="left" vertical="center" wrapText="1"/>
      <protection locked="0"/>
    </xf>
    <xf numFmtId="0" fontId="1" fillId="4" borderId="6" xfId="0" applyFont="1" applyFill="1" applyBorder="1" applyAlignment="1" applyProtection="1">
      <alignment horizontal="left" vertical="center" wrapText="1"/>
      <protection locked="0"/>
    </xf>
    <xf numFmtId="0" fontId="1" fillId="4" borderId="9" xfId="0" applyFont="1" applyFill="1" applyBorder="1" applyAlignment="1" applyProtection="1">
      <alignment horizontal="left" vertical="center" wrapText="1"/>
      <protection locked="0"/>
    </xf>
    <xf numFmtId="0" fontId="4" fillId="3" borderId="1" xfId="3" applyFont="1" applyFill="1" applyBorder="1" applyAlignment="1" applyProtection="1">
      <alignment horizontal="left" vertical="center" wrapText="1"/>
    </xf>
    <xf numFmtId="2" fontId="1" fillId="2" borderId="0" xfId="0" applyNumberFormat="1" applyFont="1" applyFill="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2" fontId="10" fillId="2" borderId="1" xfId="0" applyNumberFormat="1" applyFont="1" applyFill="1" applyBorder="1" applyAlignment="1">
      <alignment horizontal="left" vertical="center" wrapText="1"/>
    </xf>
    <xf numFmtId="2" fontId="9" fillId="2" borderId="6" xfId="0" applyNumberFormat="1" applyFont="1" applyFill="1" applyBorder="1" applyAlignment="1">
      <alignment horizontal="left" vertical="center" wrapText="1"/>
    </xf>
    <xf numFmtId="0" fontId="4" fillId="3" borderId="7" xfId="0" applyFont="1" applyFill="1" applyBorder="1" applyAlignment="1">
      <alignment horizontal="left" vertical="center" wrapText="1"/>
    </xf>
    <xf numFmtId="2" fontId="4" fillId="2" borderId="8" xfId="0" applyNumberFormat="1" applyFont="1" applyFill="1" applyBorder="1" applyAlignment="1">
      <alignment horizontal="left" vertical="center" wrapText="1"/>
    </xf>
    <xf numFmtId="0" fontId="1" fillId="3" borderId="9" xfId="0" applyFont="1" applyFill="1" applyBorder="1" applyAlignment="1">
      <alignment horizontal="left" vertical="center" wrapText="1"/>
    </xf>
    <xf numFmtId="0" fontId="9" fillId="2" borderId="0" xfId="0" applyFont="1" applyFill="1" applyAlignment="1">
      <alignment horizontal="left" wrapText="1"/>
    </xf>
    <xf numFmtId="0" fontId="11" fillId="2" borderId="0" xfId="0" applyFont="1" applyFill="1" applyAlignment="1">
      <alignment horizontal="left" vertical="center" wrapText="1"/>
    </xf>
    <xf numFmtId="0" fontId="10" fillId="2" borderId="0" xfId="0" applyFont="1" applyFill="1" applyAlignment="1">
      <alignment horizontal="left" wrapText="1"/>
    </xf>
    <xf numFmtId="0" fontId="9" fillId="3"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1" fillId="4" borderId="0" xfId="0" applyNumberFormat="1" applyFont="1" applyFill="1" applyAlignment="1" applyProtection="1">
      <alignment horizontal="left" vertical="center" wrapText="1"/>
      <protection locked="0"/>
    </xf>
    <xf numFmtId="0" fontId="10" fillId="3" borderId="0" xfId="0" applyFont="1" applyFill="1" applyAlignment="1">
      <alignment horizontal="left" vertical="center" wrapText="1"/>
    </xf>
    <xf numFmtId="2" fontId="10"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12" fillId="3" borderId="2" xfId="0" applyFont="1" applyFill="1" applyBorder="1" applyAlignment="1">
      <alignment vertical="center" wrapText="1"/>
    </xf>
    <xf numFmtId="0" fontId="10" fillId="3" borderId="1" xfId="0" applyFont="1" applyFill="1" applyBorder="1" applyAlignment="1">
      <alignment horizontal="left" vertical="center" wrapText="1"/>
    </xf>
    <xf numFmtId="0" fontId="10" fillId="3" borderId="3"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9" fillId="2" borderId="0" xfId="0" applyFont="1" applyFill="1" applyAlignment="1">
      <alignment horizontal="left" vertical="center"/>
    </xf>
    <xf numFmtId="2" fontId="4" fillId="2" borderId="0" xfId="0" applyNumberFormat="1" applyFont="1" applyFill="1" applyAlignment="1">
      <alignment horizontal="left" vertical="center" wrapText="1"/>
    </xf>
    <xf numFmtId="2" fontId="4" fillId="3" borderId="0" xfId="0" applyNumberFormat="1" applyFont="1" applyFill="1" applyAlignment="1">
      <alignment horizontal="left" vertical="center" wrapText="1"/>
    </xf>
    <xf numFmtId="2" fontId="10" fillId="3" borderId="0" xfId="0" applyNumberFormat="1" applyFont="1" applyFill="1" applyAlignment="1">
      <alignment horizontal="left" vertical="center" wrapText="1"/>
    </xf>
    <xf numFmtId="0" fontId="9" fillId="3" borderId="0" xfId="0" applyFont="1" applyFill="1" applyAlignment="1">
      <alignment horizontal="left" vertical="center" wrapText="1"/>
    </xf>
    <xf numFmtId="0" fontId="13" fillId="2" borderId="0" xfId="0" applyFont="1" applyFill="1" applyAlignment="1">
      <alignment horizontal="left" vertical="center" wrapText="1"/>
    </xf>
    <xf numFmtId="0" fontId="14" fillId="2" borderId="0" xfId="0" applyFont="1" applyFill="1" applyAlignment="1">
      <alignment horizontal="left" vertical="center" wrapText="1"/>
    </xf>
    <xf numFmtId="0" fontId="10" fillId="2" borderId="0" xfId="0" applyFont="1" applyFill="1" applyAlignment="1">
      <alignment horizontal="left" vertical="center" wrapText="1"/>
    </xf>
    <xf numFmtId="0" fontId="9" fillId="2" borderId="5" xfId="0" applyFont="1" applyFill="1" applyBorder="1" applyAlignment="1">
      <alignment horizontal="left" vertical="center" wrapText="1"/>
    </xf>
    <xf numFmtId="2" fontId="10" fillId="2" borderId="6" xfId="0" applyNumberFormat="1" applyFont="1" applyFill="1" applyBorder="1" applyAlignment="1">
      <alignment horizontal="left" vertical="center" wrapText="1"/>
    </xf>
    <xf numFmtId="0" fontId="10" fillId="3" borderId="5" xfId="0" applyFont="1" applyFill="1" applyBorder="1" applyAlignment="1">
      <alignment horizontal="left" vertical="center" wrapText="1"/>
    </xf>
    <xf numFmtId="0" fontId="10" fillId="3" borderId="6" xfId="0" applyFont="1" applyFill="1" applyBorder="1" applyAlignment="1">
      <alignment horizontal="left" vertical="center" wrapText="1"/>
    </xf>
    <xf numFmtId="2" fontId="10" fillId="2" borderId="9" xfId="0" applyNumberFormat="1" applyFont="1" applyFill="1" applyBorder="1" applyAlignment="1">
      <alignment horizontal="left" vertical="center" wrapText="1"/>
    </xf>
    <xf numFmtId="0" fontId="9" fillId="2" borderId="7" xfId="0" applyFont="1" applyFill="1" applyBorder="1" applyAlignment="1">
      <alignment horizontal="left" vertical="center" wrapText="1"/>
    </xf>
    <xf numFmtId="0" fontId="15" fillId="2" borderId="0" xfId="0" applyFont="1" applyFill="1" applyAlignment="1">
      <alignment horizontal="left" vertical="center" wrapText="1"/>
    </xf>
    <xf numFmtId="0" fontId="9" fillId="2" borderId="0" xfId="0" applyFont="1" applyFill="1" applyAlignment="1">
      <alignment wrapText="1"/>
    </xf>
    <xf numFmtId="0" fontId="2" fillId="3" borderId="1" xfId="2" applyFill="1" applyBorder="1" applyAlignment="1" applyProtection="1">
      <alignment horizontal="left" vertical="center"/>
    </xf>
    <xf numFmtId="0" fontId="11" fillId="3" borderId="1" xfId="0" applyFont="1" applyFill="1" applyBorder="1" applyAlignment="1">
      <alignment vertical="center"/>
    </xf>
    <xf numFmtId="0" fontId="11" fillId="2" borderId="0" xfId="0" applyFont="1" applyFill="1" applyAlignment="1">
      <alignment vertical="center"/>
    </xf>
    <xf numFmtId="0" fontId="9" fillId="2" borderId="0" xfId="0" applyFont="1" applyFill="1"/>
    <xf numFmtId="0" fontId="1" fillId="2" borderId="3" xfId="0" applyFont="1" applyFill="1" applyBorder="1" applyAlignment="1">
      <alignment horizontal="left" vertical="top" wrapText="1"/>
    </xf>
    <xf numFmtId="0" fontId="3" fillId="3" borderId="1" xfId="3" applyFill="1" applyBorder="1" applyAlignment="1" applyProtection="1">
      <alignment horizontal="left" vertical="center"/>
    </xf>
    <xf numFmtId="0" fontId="9" fillId="2" borderId="5" xfId="0" applyFont="1" applyFill="1" applyBorder="1"/>
    <xf numFmtId="0" fontId="9" fillId="2" borderId="1" xfId="0" applyFont="1" applyFill="1" applyBorder="1" applyAlignment="1">
      <alignment horizontal="left" vertical="center" wrapText="1"/>
    </xf>
    <xf numFmtId="0" fontId="9" fillId="2" borderId="1" xfId="0" applyFont="1" applyFill="1" applyBorder="1"/>
    <xf numFmtId="0" fontId="9" fillId="2" borderId="6"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3" borderId="1" xfId="0" applyFont="1" applyFill="1" applyBorder="1" applyAlignment="1">
      <alignment horizontal="left" vertical="center"/>
    </xf>
    <xf numFmtId="0" fontId="9" fillId="2" borderId="1" xfId="0" applyFont="1" applyFill="1" applyBorder="1" applyAlignment="1" applyProtection="1">
      <alignment horizontal="left" vertical="center" wrapText="1"/>
      <protection hidden="1"/>
    </xf>
    <xf numFmtId="2" fontId="9" fillId="2" borderId="1" xfId="0" applyNumberFormat="1" applyFont="1" applyFill="1" applyBorder="1" applyAlignment="1">
      <alignment horizontal="left" vertical="center" wrapText="1"/>
    </xf>
    <xf numFmtId="0" fontId="9" fillId="2" borderId="5" xfId="0" applyFont="1" applyFill="1" applyBorder="1" applyAlignment="1" applyProtection="1">
      <alignment horizontal="left" vertical="center" wrapText="1"/>
      <protection hidden="1"/>
    </xf>
    <xf numFmtId="0" fontId="16" fillId="2" borderId="1" xfId="0" applyFont="1" applyFill="1" applyBorder="1" applyAlignment="1">
      <alignment horizontal="left" vertical="center" wrapText="1"/>
    </xf>
    <xf numFmtId="2" fontId="16" fillId="2" borderId="1" xfId="0" applyNumberFormat="1" applyFont="1" applyFill="1" applyBorder="1" applyAlignment="1">
      <alignment horizontal="left" vertical="center" wrapText="1"/>
    </xf>
    <xf numFmtId="2" fontId="1" fillId="2" borderId="1" xfId="0" applyNumberFormat="1" applyFont="1" applyFill="1" applyBorder="1" applyAlignment="1">
      <alignment horizontal="left" vertical="center" wrapText="1"/>
    </xf>
    <xf numFmtId="0" fontId="9" fillId="2" borderId="7" xfId="0" applyFont="1" applyFill="1" applyBorder="1" applyAlignment="1" applyProtection="1">
      <alignment horizontal="left" vertical="center" wrapText="1"/>
      <protection hidden="1"/>
    </xf>
    <xf numFmtId="0" fontId="9" fillId="2" borderId="8" xfId="0" applyFont="1" applyFill="1" applyBorder="1" applyAlignment="1" applyProtection="1">
      <alignment horizontal="left" vertical="center" wrapText="1"/>
      <protection hidden="1"/>
    </xf>
    <xf numFmtId="2" fontId="9" fillId="2" borderId="8" xfId="0" applyNumberFormat="1" applyFont="1" applyFill="1" applyBorder="1" applyAlignment="1">
      <alignment horizontal="left" vertical="center" wrapText="1"/>
    </xf>
    <xf numFmtId="2" fontId="9" fillId="2" borderId="0" xfId="0" applyNumberFormat="1" applyFont="1" applyFill="1" applyAlignment="1">
      <alignment horizontal="left" vertical="center" wrapText="1"/>
    </xf>
    <xf numFmtId="2" fontId="9" fillId="2" borderId="0" xfId="0" applyNumberFormat="1" applyFont="1" applyFill="1" applyAlignment="1">
      <alignment horizontal="left" vertical="center"/>
    </xf>
    <xf numFmtId="2" fontId="1" fillId="2" borderId="6" xfId="0" applyNumberFormat="1" applyFont="1" applyFill="1" applyBorder="1" applyAlignment="1">
      <alignment horizontal="left" vertical="center" wrapText="1"/>
    </xf>
    <xf numFmtId="2" fontId="1" fillId="2" borderId="0" xfId="0" applyNumberFormat="1" applyFont="1" applyFill="1" applyAlignment="1">
      <alignment horizontal="left" vertical="center" wrapText="1"/>
    </xf>
    <xf numFmtId="2" fontId="1" fillId="2" borderId="8" xfId="0" applyNumberFormat="1" applyFont="1" applyFill="1" applyBorder="1" applyAlignment="1">
      <alignment horizontal="left" vertical="center" wrapText="1"/>
    </xf>
    <xf numFmtId="0" fontId="1" fillId="2" borderId="8" xfId="0" applyFont="1" applyFill="1" applyBorder="1" applyAlignment="1">
      <alignment horizontal="left" vertical="center" wrapText="1"/>
    </xf>
    <xf numFmtId="2" fontId="1" fillId="2" borderId="9" xfId="0" applyNumberFormat="1" applyFont="1" applyFill="1" applyBorder="1" applyAlignment="1">
      <alignment horizontal="left" vertical="center" wrapText="1"/>
    </xf>
    <xf numFmtId="0" fontId="1" fillId="2" borderId="0" xfId="0" applyFont="1" applyFill="1" applyAlignment="1">
      <alignment horizontal="left" vertical="center"/>
    </xf>
    <xf numFmtId="49" fontId="9" fillId="2" borderId="1" xfId="0" applyNumberFormat="1" applyFont="1" applyFill="1" applyBorder="1" applyAlignment="1">
      <alignment horizontal="left" vertical="center" wrapText="1"/>
    </xf>
    <xf numFmtId="0" fontId="16" fillId="2" borderId="0" xfId="0" applyFont="1" applyFill="1" applyAlignment="1">
      <alignment horizontal="left" vertical="center" wrapText="1"/>
    </xf>
    <xf numFmtId="2" fontId="9" fillId="3" borderId="1" xfId="0" applyNumberFormat="1" applyFont="1" applyFill="1" applyBorder="1" applyAlignment="1">
      <alignment horizontal="left" vertical="center"/>
    </xf>
    <xf numFmtId="0" fontId="16" fillId="2" borderId="0" xfId="0" applyFont="1" applyFill="1" applyAlignment="1">
      <alignment horizontal="left" vertical="center"/>
    </xf>
    <xf numFmtId="0" fontId="10" fillId="3" borderId="11"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9" fillId="2" borderId="13" xfId="0" applyFont="1" applyFill="1" applyBorder="1" applyAlignment="1">
      <alignment wrapText="1"/>
    </xf>
    <xf numFmtId="0" fontId="9" fillId="3" borderId="1" xfId="0" applyFont="1" applyFill="1" applyBorder="1"/>
    <xf numFmtId="0" fontId="9" fillId="2" borderId="13" xfId="0" applyFont="1" applyFill="1" applyBorder="1" applyAlignment="1">
      <alignment horizontal="left" vertical="center" wrapText="1"/>
    </xf>
  </cellXfs>
  <cellStyles count="4">
    <cellStyle name="Excel Built-in Heading 1" xfId="2" xr:uid="{00000000-0005-0000-0000-000006000000}"/>
    <cellStyle name="Excel Built-in Heading 2" xfId="3" xr:uid="{00000000-0005-0000-0000-000007000000}"/>
    <cellStyle name="Hyperlink" xfId="1" builtinId="8"/>
    <cellStyle name="Normal" xfId="0" builtinId="0"/>
  </cellStyles>
  <dxfs count="2">
    <dxf>
      <font>
        <color rgb="FF000000"/>
      </font>
    </dxf>
    <dxf>
      <fill>
        <patternFill>
          <bgColor rgb="FFE9EDF7"/>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9EDF7"/>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cola/dropbox/hcs/hcs%20work/aue/admin%20-%20graingerinstrcutions/raised%20faf's/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ge 2 and 3 lookups"/>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0000000}" name="Table_1_Links4" displayName="Table_1_Links4" ref="A10:B15" totalsRowShown="0">
  <autoFilter ref="A10:B15" xr:uid="{00000000-0009-0000-0100-000009000000}">
    <filterColumn colId="0" hiddenButton="1"/>
    <filterColumn colId="1" hiddenButton="1"/>
  </autoFilter>
  <tableColumns count="2">
    <tableColumn id="1" xr3:uid="{00000000-0010-0000-0000-000001000000}" name="Topic of each table"/>
    <tableColumn id="2" xr3:uid="{00000000-0010-0000-0000-000002000000}" name="Link to each worksheet"/>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9000000}" name="Table11" displayName="Table11" ref="A643:B653" totalsRowShown="0">
  <autoFilter ref="A643:B653" xr:uid="{00000000-0009-0000-0100-000001000000}">
    <filterColumn colId="0" hiddenButton="1"/>
    <filterColumn colId="1" hiddenButton="1"/>
  </autoFilter>
  <tableColumns count="2">
    <tableColumn id="1" xr3:uid="{00000000-0010-0000-0900-000001000000}" name="Operational Catchment"/>
    <tableColumn id="2" xr3:uid="{00000000-0010-0000-0900-000002000000}" name="Farmscoper equivalent"/>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A000000}" name="Table12" displayName="Table12" ref="A617:K640" totalsRowShown="0">
  <autoFilter ref="A617:K640"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0000000-0010-0000-0A00-000001000000}" name="Rainfall band"/>
    <tableColumn id="2" xr3:uid="{00000000-0010-0000-0A00-000002000000}" name="Mid"/>
    <tableColumn id="3" xr3:uid="{00000000-0010-0000-0A00-000003000000}" name="Farmscoper Equivalent"/>
    <tableColumn id="4" xr3:uid="{00000000-0010-0000-0A00-000004000000}" name="P Urban Runoff Coefficient "/>
    <tableColumn id="5" xr3:uid="{00000000-0010-0000-0A00-000005000000}" name="N Urban Runoff Coefficient (kg/ha/yr)"/>
    <tableColumn id="6" xr3:uid="{00000000-0010-0000-0A00-000006000000}" name="Residential P export coefficient (kg/ha/yr)"/>
    <tableColumn id="7" xr3:uid="{00000000-0010-0000-0A00-000007000000}" name="Commercial / industrial P export coefficient (kg/ha/yr)"/>
    <tableColumn id="8" xr3:uid="{00000000-0010-0000-0A00-000008000000}" name="Open urban P export coefficient (kg/ha/yr)"/>
    <tableColumn id="9" xr3:uid="{00000000-0010-0000-0A00-000009000000}" name="Residential N export coefficient (kg/ha/yr)"/>
    <tableColumn id="10" xr3:uid="{00000000-0010-0000-0A00-00000A000000}" name="Commercial / industrial N export coefficient (kg/ha/yr)"/>
    <tableColumn id="11" xr3:uid="{00000000-0010-0000-0A00-00000B000000}" name="Open urban N export coefficient (kg/ha/yr)"/>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able13" displayName="Table13" ref="A89:M614" totalsRowShown="0">
  <autoFilter ref="A89:M614"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00000000-0010-0000-0B00-000001000000}" name="Catchment"/>
    <tableColumn id="2" xr3:uid="{00000000-0010-0000-0B00-000002000000}" name="Farmscoper Farm Term"/>
    <tableColumn id="3" xr3:uid="{00000000-0010-0000-0B00-000003000000}" name="NVZ"/>
    <tableColumn id="4" xr3:uid="{00000000-0010-0000-0B00-000004000000}" name="Climate"/>
    <tableColumn id="5" xr3:uid="{00000000-0010-0000-0B00-000005000000}" name="Farmscoper Soil Drainage Term"/>
    <tableColumn id="6" xr3:uid="{00000000-0010-0000-0B00-000006000000}" name="Lookup"/>
    <tableColumn id="7" xr3:uid="{00000000-0010-0000-0B00-000007000000}" name="Phosphorus export coefficient"/>
    <tableColumn id="8" xr3:uid="{00000000-0010-0000-0B00-000008000000}" name="Nitrogen export coefficient"/>
    <tableColumn id="9" xr3:uid="{00000000-0010-0000-0B00-000009000000}" name="Farm Lookup"/>
    <tableColumn id="10" xr3:uid="{00000000-0010-0000-0B00-00000A000000}" name="Mean P export of farm type and climate combination"/>
    <tableColumn id="11" xr3:uid="{00000000-0010-0000-0B00-00000B000000}" name="Mean N export of farm type and climate combination"/>
    <tableColumn id="12" xr3:uid="{00000000-0010-0000-0B00-00000C000000}" name="Mean P export of farm type"/>
    <tableColumn id="13" xr3:uid="{00000000-0010-0000-0B00-00000D000000}" name="Mean N export of farm type"/>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C000000}" name="Table14" displayName="Table14" ref="A4:J86" totalsRowShown="0">
  <autoFilter ref="A4:J86"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C00-000001000000}" name="Discharge Site Name"/>
    <tableColumn id="2" xr3:uid="{00000000-0010-0000-0C00-000002000000}" name="Phosphorus, Total as P (mg/l)"/>
    <tableColumn id="3" xr3:uid="{00000000-0010-0000-0C00-000003000000}" name="Nitrogen, Total as N (mg/l)"/>
    <tableColumn id="4" xr3:uid="{00000000-0010-0000-0C00-000004000000}" name="Phosphorus, Total as P (mg/l), permit post 2025"/>
    <tableColumn id="5" xr3:uid="{00000000-0010-0000-0C00-000005000000}" name="Nitrogen, Total as N (mg/l), permit post 2025"/>
    <tableColumn id="6" xr3:uid="{00000000-0010-0000-0C00-000006000000}" name="Nitrogen Total as N (mg/l) with deductible acceptable loading"/>
    <tableColumn id="7" xr3:uid="{00000000-0010-0000-0C00-000007000000}" name="Nitrogen Total as N (mg/l), permit post 2025 with deductible acceptable loading"/>
    <tableColumn id="8" xr3:uid="{00000000-0010-0000-0C00-000008000000}" name="Phosphorus, Total as P (mg/l), permit post 2030"/>
    <tableColumn id="9" xr3:uid="{00000000-0010-0000-0C00-000009000000}" name="Nitrogen, Total as N (mg/l), permit post 2030"/>
    <tableColumn id="10" xr3:uid="{00000000-0010-0000-0C00-00000A000000}" name="Nitrogen Total as N (mg/l), permit post 2030 with deductible acceptable loading"/>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D000000}" name="Table2" displayName="Table2" ref="A690:A706" totalsRowShown="0">
  <autoFilter ref="A690:A706" xr:uid="{00000000-0009-0000-0100-000005000000}">
    <filterColumn colId="0" hiddenButton="1"/>
  </autoFilter>
  <tableColumns count="1">
    <tableColumn id="1" xr3:uid="{00000000-0010-0000-0D00-000001000000}" name="Solent Specific Landcover Types"/>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Table6" displayName="Table6" ref="A670:A687" totalsRowShown="0">
  <autoFilter ref="A670:A687" xr:uid="{00000000-0009-0000-0100-000006000000}">
    <filterColumn colId="0" hiddenButton="1"/>
  </autoFilter>
  <tableColumns count="1">
    <tableColumn id="1" xr3:uid="{00000000-0010-0000-0E00-000001000000}" name="All Possible Landcover Types"/>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F000000}" name="Table8" displayName="Table8" ref="A665:B667" totalsRowShown="0">
  <autoFilter ref="A665:B667" xr:uid="{00000000-0009-0000-0100-000007000000}">
    <filterColumn colId="0" hiddenButton="1"/>
    <filterColumn colId="1" hiddenButton="1"/>
  </autoFilter>
  <tableColumns count="2">
    <tableColumn id="1" xr3:uid="{00000000-0010-0000-0F00-000001000000}" name="NVZ"/>
    <tableColumn id="2" xr3:uid="{00000000-0010-0000-0F00-000002000000}" name="Farmscoper equivalent"/>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9" displayName="Table9" ref="A656:C662" totalsRowShown="0">
  <autoFilter ref="A656:C662" xr:uid="{00000000-0009-0000-0100-000008000000}">
    <filterColumn colId="0" hiddenButton="1"/>
    <filterColumn colId="1" hiddenButton="1"/>
    <filterColumn colId="2" hiddenButton="1"/>
  </autoFilter>
  <tableColumns count="3">
    <tableColumn id="1" xr3:uid="{00000000-0010-0000-1000-000001000000}" name="Soilscape drainage term"/>
    <tableColumn id="2" xr3:uid="{00000000-0010-0000-1000-000002000000}" name="Farmscoper term"/>
    <tableColumn id="3" xr3:uid="{00000000-0010-0000-1000-000003000000}" name="Definitio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Table_2_Links20" displayName="Table_2_Links20" ref="A42:A46" totalsRowShown="0">
  <autoFilter ref="A42:A46" xr:uid="{00000000-0009-0000-0100-00000A000000}">
    <filterColumn colId="0" hiddenButton="1"/>
  </autoFilter>
  <tableColumns count="1">
    <tableColumn id="1" xr3:uid="{00000000-0010-0000-0100-000001000000}" name="Description of the informatio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2000000}" name="Table_3_Water_Infrastructure" displayName="Table_3_Water_Infrastructure" ref="A4:C13" totalsRowShown="0">
  <autoFilter ref="A4:C13" xr:uid="{00000000-0009-0000-0100-00000B000000}">
    <filterColumn colId="0" hiddenButton="1"/>
    <filterColumn colId="1" hiddenButton="1"/>
    <filterColumn colId="2" hiddenButton="1"/>
  </autoFilter>
  <tableColumns count="3">
    <tableColumn id="1" xr3:uid="{00000000-0010-0000-0200-000001000000}" name="Description of required information"/>
    <tableColumn id="2" xr3:uid="{00000000-0010-0000-0200-000002000000}" name="Data entry column - user inputs required"/>
    <tableColumn id="3" xr3:uid="{00000000-0010-0000-0200-000003000000}" name="Additional data entry column  - user inputs may be required"/>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Table_4_Wastewater_Load" displayName="Table_4_Wastewater_Load" ref="A15:B23" totalsRowShown="0">
  <autoFilter ref="A15:B23" xr:uid="{00000000-0009-0000-0100-00000C000000}">
    <filterColumn colId="0" hiddenButton="1"/>
    <filterColumn colId="1" hiddenButton="1"/>
  </autoFilter>
  <tableColumns count="2">
    <tableColumn id="1" xr3:uid="{00000000-0010-0000-0300-000001000000}" name="Description of values generated"/>
    <tableColumn id="2" xr3:uid="{00000000-0010-0000-0300-000002000000}" name="Values generated"/>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4000000}" name="Table_5_Site_Information" displayName="Table_5_Site_Information" ref="A4:B8" totalsRowShown="0">
  <autoFilter ref="A4:B8" xr:uid="{00000000-0009-0000-0100-00000D000000}">
    <filterColumn colId="0" hiddenButton="1"/>
    <filterColumn colId="1" hiddenButton="1"/>
  </autoFilter>
  <tableColumns count="2">
    <tableColumn id="1" xr3:uid="{00000000-0010-0000-0400-000001000000}" name="Description of required information"/>
    <tableColumn id="2" xr3:uid="{00000000-0010-0000-0400-000002000000}" name="Data entry column - user inputs required"/>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5000000}" name="Table_6_Current_Land_Uses" displayName="Table_6_Current_Land_Uses" ref="A10:D28" totalsRowShown="0">
  <autoFilter ref="A10:D28" xr:uid="{00000000-0009-0000-0100-00000E000000}">
    <filterColumn colId="0" hiddenButton="1"/>
    <filterColumn colId="1" hiddenButton="1"/>
    <filterColumn colId="2" hiddenButton="1"/>
    <filterColumn colId="3" hiddenButton="1"/>
  </autoFilter>
  <tableColumns count="4">
    <tableColumn id="1" xr3:uid="{00000000-0010-0000-0500-000001000000}" name="Existing land use type(s) - user inputs required"/>
    <tableColumn id="2" xr3:uid="{00000000-0010-0000-0500-000002000000}" name="Area (ha) - user inputs required"/>
    <tableColumn id="3" xr3:uid="{00000000-0010-0000-0500-000003000000}" name="Annual nitrogen nutrient export  _x000a_(kg TN/yr)"/>
    <tableColumn id="4" xr3:uid="{00000000-0010-0000-0500-000004000000}" name="Notes on data"/>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6000000}" name="Table_7_Future_Land_Uses" displayName="Table_7_Future_Land_Uses" ref="A4:C22" totalsRowShown="0">
  <autoFilter ref="A4:C22" xr:uid="{00000000-0009-0000-0100-00000F000000}">
    <filterColumn colId="0" hiddenButton="1"/>
    <filterColumn colId="1" hiddenButton="1"/>
    <filterColumn colId="2" hiddenButton="1"/>
  </autoFilter>
  <tableColumns count="3">
    <tableColumn id="1" xr3:uid="{00000000-0010-0000-0600-000001000000}" name="New land use type(s) - user inputs required"/>
    <tableColumn id="2" xr3:uid="{00000000-0010-0000-0600-000002000000}" name="Area (ha) - user inputs required"/>
    <tableColumn id="3" xr3:uid="{00000000-0010-0000-0600-000003000000}" name="Annual nitrogen nutrient export_x000a_(kg TN/yr)"/>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7000000}" name="Table_8_SuDS_Features" displayName="Table_8_SuDS_Features" ref="A4:H30" totalsRowShown="0">
  <autoFilter ref="A4:H30"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700-000001000000}" name="New land use type(s) within SuDS catchment area - user inputs required"/>
    <tableColumn id="2" xr3:uid="{00000000-0010-0000-0700-000002000000}" name="SuDS catchment area (ha) - user inputs required"/>
    <tableColumn id="3" xr3:uid="{00000000-0010-0000-0700-000003000000}" name="Percentage of flow entering the SuDS (%) - user inputs required"/>
    <tableColumn id="4" xr3:uid="{00000000-0010-0000-0700-000004000000}" name="Annual nitrogen inputs to SuDS feature(s)_x000a_(kg TN/yr)"/>
    <tableColumn id="5" xr3:uid="{00000000-0010-0000-0700-000005000000}" name="Name of SuDS feature(s) - user inputs required"/>
    <tableColumn id="6" xr3:uid="{00000000-0010-0000-0700-000006000000}" name="TN removal rate for features - user specified (%) - user inputs required"/>
    <tableColumn id="7" xr3:uid="{00000000-0010-0000-0700-000007000000}" name="Annual nitrogen load removed by SuDS_x000a_(kg TN/yr)"/>
    <tableColumn id="8" xr3:uid="{00000000-0010-0000-0700-000008000000}" name="Notes on data"/>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8000000}" name="Table_9_Final_Nutrient_Budgets" displayName="Table_9_Final_Nutrient_Budgets" ref="A4:B14" totalsRowShown="0">
  <autoFilter ref="A4:B14" xr:uid="{00000000-0009-0000-0100-000011000000}">
    <filterColumn colId="0" hiddenButton="1"/>
    <filterColumn colId="1" hiddenButton="1"/>
  </autoFilter>
  <tableColumns count="2">
    <tableColumn id="1" xr3:uid="{00000000-0010-0000-0800-000001000000}" name="Description of values generated"/>
    <tableColumn id="2" xr3:uid="{00000000-0010-0000-0800-000002000000}" name="Values generated"/>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mapapps2.bgs.ac.uk/ukso/home.html?layers=NVZEng" TargetMode="External"/><Relationship Id="rId3" Type="http://schemas.openxmlformats.org/officeDocument/2006/relationships/hyperlink" Target="https://www.gov.uk/guidance/using-the-nutrient-neutrality-calculators" TargetMode="External"/><Relationship Id="rId7" Type="http://schemas.openxmlformats.org/officeDocument/2006/relationships/hyperlink" Target="https://nrfa.ceh.ac.uk/data/station/spatial/42019" TargetMode="External"/><Relationship Id="rId2" Type="http://schemas.openxmlformats.org/officeDocument/2006/relationships/hyperlink" Target="https://www.gov.uk/guidance/habitats-regulations-assessments-protecting-a-european-site" TargetMode="External"/><Relationship Id="rId1" Type="http://schemas.openxmlformats.org/officeDocument/2006/relationships/hyperlink" Target="https://www.gov.uk/guidance/using-the-nutrient-neutrality-calculators" TargetMode="External"/><Relationship Id="rId6" Type="http://schemas.openxmlformats.org/officeDocument/2006/relationships/hyperlink" Target="https://www.landis.org.uk/soilscapes/" TargetMode="External"/><Relationship Id="rId11" Type="http://schemas.openxmlformats.org/officeDocument/2006/relationships/table" Target="../tables/table2.xml"/><Relationship Id="rId5" Type="http://schemas.openxmlformats.org/officeDocument/2006/relationships/hyperlink" Target="http://environment.data.gov.uk/catchment-planning/" TargetMode="External"/><Relationship Id="rId10" Type="http://schemas.openxmlformats.org/officeDocument/2006/relationships/table" Target="../tables/table1.xml"/><Relationship Id="rId4" Type="http://schemas.openxmlformats.org/officeDocument/2006/relationships/hyperlink" Target="https://www.gov.uk/guidance/using-the-nutrient-neutrality-calculators"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7.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table" Target="../tables/table11.xml"/><Relationship Id="rId1" Type="http://schemas.openxmlformats.org/officeDocument/2006/relationships/table" Target="../tables/table10.xml"/><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8"/>
  <sheetViews>
    <sheetView topLeftCell="A39" zoomScaleNormal="100" workbookViewId="0">
      <selection activeCell="A44" sqref="A44"/>
    </sheetView>
  </sheetViews>
  <sheetFormatPr defaultColWidth="8.81640625" defaultRowHeight="15.5" x14ac:dyDescent="0.35"/>
  <cols>
    <col min="1" max="1" width="133.453125" style="1" customWidth="1"/>
    <col min="2" max="2" width="44.81640625" style="1" customWidth="1"/>
    <col min="3" max="207" width="8.453125" style="1" customWidth="1"/>
    <col min="208" max="16384" width="8.81640625" style="1"/>
  </cols>
  <sheetData>
    <row r="1" spans="1:2" ht="57" customHeight="1" x14ac:dyDescent="0.35">
      <c r="A1" s="2" t="s">
        <v>0</v>
      </c>
    </row>
    <row r="2" spans="1:2" ht="26.25" customHeight="1" x14ac:dyDescent="0.35">
      <c r="A2" s="3" t="s">
        <v>1</v>
      </c>
    </row>
    <row r="3" spans="1:2" ht="26.25" customHeight="1" x14ac:dyDescent="0.35">
      <c r="A3" s="3" t="s">
        <v>2</v>
      </c>
    </row>
    <row r="4" spans="1:2" ht="30.75" customHeight="1" x14ac:dyDescent="0.35">
      <c r="A4" s="3" t="s">
        <v>3</v>
      </c>
    </row>
    <row r="5" spans="1:2" ht="26.25" customHeight="1" x14ac:dyDescent="0.35">
      <c r="A5" s="3" t="s">
        <v>4</v>
      </c>
    </row>
    <row r="6" spans="1:2" ht="26.25" customHeight="1" x14ac:dyDescent="0.35">
      <c r="A6" s="3" t="s">
        <v>5</v>
      </c>
    </row>
    <row r="7" spans="1:2" ht="50.25" customHeight="1" x14ac:dyDescent="0.35">
      <c r="A7" s="3" t="s">
        <v>6</v>
      </c>
    </row>
    <row r="8" spans="1:2" ht="36" customHeight="1" x14ac:dyDescent="0.35">
      <c r="A8" s="3" t="s">
        <v>7</v>
      </c>
    </row>
    <row r="9" spans="1:2" ht="37.5" customHeight="1" x14ac:dyDescent="0.35">
      <c r="A9" s="4" t="s">
        <v>8</v>
      </c>
    </row>
    <row r="10" spans="1:2" ht="37.5" customHeight="1" x14ac:dyDescent="0.35">
      <c r="A10" s="5" t="s">
        <v>9</v>
      </c>
      <c r="B10" s="5" t="s">
        <v>10</v>
      </c>
    </row>
    <row r="11" spans="1:2" ht="20.25" customHeight="1" x14ac:dyDescent="0.35">
      <c r="A11" s="3" t="s">
        <v>11</v>
      </c>
      <c r="B11" s="6" t="s">
        <v>12</v>
      </c>
    </row>
    <row r="12" spans="1:2" ht="20.25" customHeight="1" x14ac:dyDescent="0.35">
      <c r="A12" s="3" t="s">
        <v>13</v>
      </c>
      <c r="B12" s="6" t="s">
        <v>14</v>
      </c>
    </row>
    <row r="13" spans="1:2" ht="20.25" customHeight="1" x14ac:dyDescent="0.35">
      <c r="A13" s="3" t="s">
        <v>15</v>
      </c>
      <c r="B13" s="6" t="s">
        <v>16</v>
      </c>
    </row>
    <row r="14" spans="1:2" ht="20.25" customHeight="1" x14ac:dyDescent="0.35">
      <c r="A14" s="3" t="s">
        <v>17</v>
      </c>
      <c r="B14" s="6" t="s">
        <v>18</v>
      </c>
    </row>
    <row r="15" spans="1:2" ht="20.25" customHeight="1" x14ac:dyDescent="0.35">
      <c r="A15" s="3" t="s">
        <v>19</v>
      </c>
      <c r="B15" s="6" t="s">
        <v>20</v>
      </c>
    </row>
    <row r="16" spans="1:2" ht="37.5" customHeight="1" x14ac:dyDescent="0.35">
      <c r="A16" s="4" t="s">
        <v>21</v>
      </c>
      <c r="B16" s="7"/>
    </row>
    <row r="17" spans="1:1" ht="24" customHeight="1" x14ac:dyDescent="0.35">
      <c r="A17" s="3" t="s">
        <v>22</v>
      </c>
    </row>
    <row r="18" spans="1:1" ht="36.75" customHeight="1" x14ac:dyDescent="0.35">
      <c r="A18" s="3" t="s">
        <v>23</v>
      </c>
    </row>
    <row r="19" spans="1:1" ht="36.75" customHeight="1" x14ac:dyDescent="0.35">
      <c r="A19" s="3" t="s">
        <v>24</v>
      </c>
    </row>
    <row r="20" spans="1:1" ht="66" customHeight="1" x14ac:dyDescent="0.35">
      <c r="A20" s="3" t="s">
        <v>25</v>
      </c>
    </row>
    <row r="21" spans="1:1" ht="33" customHeight="1" x14ac:dyDescent="0.35">
      <c r="A21" s="3" t="s">
        <v>26</v>
      </c>
    </row>
    <row r="22" spans="1:1" ht="24" customHeight="1" x14ac:dyDescent="0.35">
      <c r="A22" s="6" t="s">
        <v>27</v>
      </c>
    </row>
    <row r="23" spans="1:1" ht="32.25" customHeight="1" x14ac:dyDescent="0.35">
      <c r="A23" s="3" t="s">
        <v>28</v>
      </c>
    </row>
    <row r="24" spans="1:1" ht="21.75" customHeight="1" x14ac:dyDescent="0.35">
      <c r="A24" s="3" t="s">
        <v>29</v>
      </c>
    </row>
    <row r="25" spans="1:1" ht="36" customHeight="1" x14ac:dyDescent="0.35">
      <c r="A25" s="3" t="s">
        <v>30</v>
      </c>
    </row>
    <row r="26" spans="1:1" ht="51" customHeight="1" x14ac:dyDescent="0.35">
      <c r="A26" s="6" t="s">
        <v>31</v>
      </c>
    </row>
    <row r="27" spans="1:1" ht="34.5" customHeight="1" x14ac:dyDescent="0.35">
      <c r="A27" s="3" t="s">
        <v>32</v>
      </c>
    </row>
    <row r="28" spans="1:1" ht="37.5" customHeight="1" x14ac:dyDescent="0.35">
      <c r="A28" s="4" t="s">
        <v>33</v>
      </c>
    </row>
    <row r="29" spans="1:1" ht="20.25" customHeight="1" x14ac:dyDescent="0.35">
      <c r="A29" s="3" t="s">
        <v>34</v>
      </c>
    </row>
    <row r="30" spans="1:1" ht="50.25" customHeight="1" x14ac:dyDescent="0.35">
      <c r="A30" s="3" t="s">
        <v>35</v>
      </c>
    </row>
    <row r="31" spans="1:1" ht="51.75" customHeight="1" x14ac:dyDescent="0.35">
      <c r="A31" s="3" t="s">
        <v>36</v>
      </c>
    </row>
    <row r="32" spans="1:1" ht="151.5" customHeight="1" x14ac:dyDescent="0.35">
      <c r="A32" s="3" t="s">
        <v>37</v>
      </c>
    </row>
    <row r="33" spans="1:2" ht="46.5" x14ac:dyDescent="0.35">
      <c r="A33" s="3" t="s">
        <v>38</v>
      </c>
    </row>
    <row r="34" spans="1:2" ht="51" customHeight="1" x14ac:dyDescent="0.35">
      <c r="A34" s="3" t="s">
        <v>39</v>
      </c>
    </row>
    <row r="35" spans="1:2" ht="37.5" customHeight="1" x14ac:dyDescent="0.35">
      <c r="A35" s="3" t="s">
        <v>40</v>
      </c>
    </row>
    <row r="36" spans="1:2" ht="141" customHeight="1" x14ac:dyDescent="0.35">
      <c r="A36" s="3" t="s">
        <v>41</v>
      </c>
    </row>
    <row r="37" spans="1:2" ht="37.5" customHeight="1" x14ac:dyDescent="0.35">
      <c r="A37" s="4" t="s">
        <v>42</v>
      </c>
    </row>
    <row r="38" spans="1:2" ht="79.5" customHeight="1" x14ac:dyDescent="0.35">
      <c r="A38" s="3" t="s">
        <v>43</v>
      </c>
    </row>
    <row r="39" spans="1:2" ht="66.75" customHeight="1" x14ac:dyDescent="0.35">
      <c r="A39" s="6" t="s">
        <v>44</v>
      </c>
    </row>
    <row r="40" spans="1:2" ht="25.5" customHeight="1" x14ac:dyDescent="0.35">
      <c r="A40" s="6" t="s">
        <v>45</v>
      </c>
    </row>
    <row r="41" spans="1:2" ht="37.5" customHeight="1" x14ac:dyDescent="0.35">
      <c r="A41" s="4" t="s">
        <v>46</v>
      </c>
    </row>
    <row r="42" spans="1:2" ht="37.5" customHeight="1" x14ac:dyDescent="0.35">
      <c r="A42" s="5" t="s">
        <v>47</v>
      </c>
      <c r="B42" s="8"/>
    </row>
    <row r="43" spans="1:2" ht="35.25" customHeight="1" x14ac:dyDescent="0.35">
      <c r="A43" s="6" t="s">
        <v>48</v>
      </c>
      <c r="B43" s="7"/>
    </row>
    <row r="44" spans="1:2" ht="35.25" customHeight="1" x14ac:dyDescent="0.35">
      <c r="A44" s="6" t="s">
        <v>49</v>
      </c>
      <c r="B44" s="7"/>
    </row>
    <row r="45" spans="1:2" ht="35.25" customHeight="1" x14ac:dyDescent="0.35">
      <c r="A45" s="6" t="s">
        <v>50</v>
      </c>
      <c r="B45" s="7"/>
    </row>
    <row r="46" spans="1:2" ht="35.25" customHeight="1" x14ac:dyDescent="0.35">
      <c r="A46" s="6" t="s">
        <v>51</v>
      </c>
      <c r="B46" s="7"/>
    </row>
    <row r="47" spans="1:2" ht="37.5" customHeight="1" x14ac:dyDescent="0.35">
      <c r="A47" s="4" t="s">
        <v>52</v>
      </c>
    </row>
    <row r="48" spans="1:2" ht="51.75" customHeight="1" x14ac:dyDescent="0.35">
      <c r="A48" s="3" t="s">
        <v>53</v>
      </c>
    </row>
    <row r="49" spans="1:1" ht="203.25" customHeight="1" x14ac:dyDescent="0.35">
      <c r="A49" s="3" t="s">
        <v>54</v>
      </c>
    </row>
    <row r="50" spans="1:1" ht="22.5" customHeight="1" x14ac:dyDescent="0.35">
      <c r="A50" s="6" t="s">
        <v>55</v>
      </c>
    </row>
    <row r="51" spans="1:1" ht="37.5" customHeight="1" x14ac:dyDescent="0.35">
      <c r="A51" s="4" t="s">
        <v>56</v>
      </c>
    </row>
    <row r="52" spans="1:1" ht="36.75" customHeight="1" x14ac:dyDescent="0.35">
      <c r="A52" s="3" t="s">
        <v>57</v>
      </c>
    </row>
    <row r="53" spans="1:1" ht="217.5" customHeight="1" x14ac:dyDescent="0.35">
      <c r="A53" s="3" t="s">
        <v>58</v>
      </c>
    </row>
    <row r="54" spans="1:1" ht="37.5" customHeight="1" x14ac:dyDescent="0.35">
      <c r="A54" s="4" t="s">
        <v>59</v>
      </c>
    </row>
    <row r="55" spans="1:1" ht="35.25" customHeight="1" x14ac:dyDescent="0.35">
      <c r="A55" s="3" t="s">
        <v>60</v>
      </c>
    </row>
    <row r="56" spans="1:1" ht="23.25" customHeight="1" x14ac:dyDescent="0.35">
      <c r="A56" s="3" t="s">
        <v>61</v>
      </c>
    </row>
    <row r="57" spans="1:1" ht="39" customHeight="1" x14ac:dyDescent="0.35">
      <c r="A57" s="3" t="s">
        <v>62</v>
      </c>
    </row>
    <row r="68" spans="1:1" x14ac:dyDescent="0.35">
      <c r="A68" s="9"/>
    </row>
  </sheetData>
  <sheetProtection algorithmName="SHA-512" hashValue="cUpEivfbDCeTOKiPr4YOc0ItPwOcZ3h4NL2U7y3xt/0Q6g+JlptDA57PzsafVveorCWtWgVF24IzGNcIoWnXrg==" saltValue="ZadlbmT5syFA1grkCLrhQA==" spinCount="100000" sheet="1" objects="1" scenarios="1"/>
  <hyperlinks>
    <hyperlink ref="B11" location="Nutrients_from_wastewater!A1" display="Nutrients from wastewater" xr:uid="{00000000-0004-0000-0000-000000000000}"/>
    <hyperlink ref="B12" location="Nutrients_from_current_land_use!A1" display="Nutrients from current land use" xr:uid="{00000000-0004-0000-0000-000001000000}"/>
    <hyperlink ref="B13" location="Nutrients_from_future_land_use!A1" display="Nutrients from future land use" xr:uid="{00000000-0004-0000-0000-000002000000}"/>
    <hyperlink ref="B14" location="SuDS!A1" display="SuDS" xr:uid="{00000000-0004-0000-0000-000003000000}"/>
    <hyperlink ref="B15" location="Final_nutrient_budgets!A1" display="Final_nutrient_budgets" xr:uid="{00000000-0004-0000-0000-000004000000}"/>
    <hyperlink ref="A22" r:id="rId1" xr:uid="{00000000-0004-0000-0000-000005000000}"/>
    <hyperlink ref="A26" r:id="rId2"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00000000-0004-0000-0000-000006000000}"/>
    <hyperlink ref="A39" r:id="rId3"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00000000-0004-0000-0000-000007000000}"/>
    <hyperlink ref="A40" r:id="rId4" xr:uid="{00000000-0004-0000-0000-000008000000}"/>
    <hyperlink ref="A43" r:id="rId5" xr:uid="{00000000-0004-0000-0000-000009000000}"/>
    <hyperlink ref="A44" r:id="rId6" location="." xr:uid="{00000000-0004-0000-0000-00000A000000}"/>
    <hyperlink ref="A45" r:id="rId7" xr:uid="{00000000-0004-0000-0000-00000B000000}"/>
    <hyperlink ref="A46" r:id="rId8" xr:uid="{00000000-0004-0000-0000-00000C000000}"/>
    <hyperlink ref="A50" r:id="rId9" xr:uid="{00000000-0004-0000-0000-00000D000000}"/>
  </hyperlinks>
  <pageMargins left="0.7" right="0.7" top="0.75" bottom="0.75" header="0.511811023622047" footer="0.511811023622047"/>
  <pageSetup paperSize="9" orientation="portrait" horizontalDpi="300" verticalDpi="300"/>
  <tableParts count="2">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3"/>
  <sheetViews>
    <sheetView topLeftCell="A2" zoomScaleNormal="100" workbookViewId="0">
      <selection activeCell="A27" sqref="A27"/>
    </sheetView>
  </sheetViews>
  <sheetFormatPr defaultColWidth="8.81640625" defaultRowHeight="14.5" x14ac:dyDescent="0.35"/>
  <cols>
    <col min="1" max="1" width="121.6328125" style="10" customWidth="1"/>
    <col min="2" max="2" width="25.81640625" style="10" customWidth="1"/>
    <col min="3" max="3" width="27.1796875" style="10" customWidth="1"/>
    <col min="4" max="6" width="30.54296875" style="10" customWidth="1"/>
    <col min="7" max="360" width="8.453125" style="10" customWidth="1"/>
    <col min="361" max="16384" width="8.81640625" style="10"/>
  </cols>
  <sheetData>
    <row r="1" spans="1:3" ht="50.25" customHeight="1" x14ac:dyDescent="0.35">
      <c r="A1" s="2" t="s">
        <v>12</v>
      </c>
    </row>
    <row r="2" spans="1:3" ht="409.5" customHeight="1" x14ac:dyDescent="0.35">
      <c r="A2" s="11" t="s">
        <v>63</v>
      </c>
    </row>
    <row r="3" spans="1:3" s="12" customFormat="1" ht="37.5" customHeight="1" x14ac:dyDescent="0.35">
      <c r="A3" s="4" t="s">
        <v>64</v>
      </c>
      <c r="B3" s="9"/>
      <c r="C3" s="1"/>
    </row>
    <row r="4" spans="1:3" ht="77.25" customHeight="1" x14ac:dyDescent="0.35">
      <c r="A4" s="13" t="s">
        <v>65</v>
      </c>
      <c r="B4" s="14" t="s">
        <v>66</v>
      </c>
      <c r="C4" s="15" t="s">
        <v>67</v>
      </c>
    </row>
    <row r="5" spans="1:3" ht="20.25" customHeight="1" x14ac:dyDescent="0.35">
      <c r="A5" s="16" t="s">
        <v>68</v>
      </c>
      <c r="B5" s="17">
        <v>46174</v>
      </c>
      <c r="C5" s="18"/>
    </row>
    <row r="6" spans="1:3" ht="20.25" customHeight="1" x14ac:dyDescent="0.35">
      <c r="A6" s="16" t="s">
        <v>69</v>
      </c>
      <c r="B6" s="19">
        <v>1</v>
      </c>
      <c r="C6" s="18"/>
    </row>
    <row r="7" spans="1:3" ht="20.25" customHeight="1" x14ac:dyDescent="0.35">
      <c r="A7" s="16" t="s">
        <v>70</v>
      </c>
      <c r="B7" s="20">
        <v>120</v>
      </c>
      <c r="C7" s="18"/>
    </row>
    <row r="8" spans="1:3" ht="20.25" customHeight="1" x14ac:dyDescent="0.35">
      <c r="A8" s="16" t="s">
        <v>71</v>
      </c>
      <c r="B8" s="20">
        <v>9</v>
      </c>
      <c r="C8" s="18"/>
    </row>
    <row r="9" spans="1:3" ht="20.25" customHeight="1" x14ac:dyDescent="0.35">
      <c r="A9" s="16" t="s">
        <v>72</v>
      </c>
      <c r="B9" s="20" t="s">
        <v>73</v>
      </c>
      <c r="C9" s="18"/>
    </row>
    <row r="10" spans="1:3" ht="39.75" customHeight="1" x14ac:dyDescent="0.35">
      <c r="A10" s="16" t="s">
        <v>74</v>
      </c>
      <c r="B10" s="20" t="s">
        <v>75</v>
      </c>
      <c r="C10" s="18"/>
    </row>
    <row r="11" spans="1:3" ht="20.25" customHeight="1" x14ac:dyDescent="0.35">
      <c r="A11" s="16" t="s">
        <v>76</v>
      </c>
      <c r="B11" s="21">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22"/>
    </row>
    <row r="12" spans="1:3" ht="20.25" customHeight="1" x14ac:dyDescent="0.35">
      <c r="A12" s="16" t="str">
        <f>IFERROR(IF(AND($B$5&lt;DATE(2025,1,1),(VLOOKUP($B$10,Value_look_up_tables!$A$5:$E$84,3,FALSE()))&gt;(VLOOKUP($B$10,Value_look_up_tables!$A$5:$E$84,5,FALSE()))), "Post 2025 WwTW N permit (mg TN/litre):","Not applicable"),"Not applicable")</f>
        <v>Not applicable</v>
      </c>
      <c r="B12" s="23"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5">
      <c r="A13" s="24" t="str">
        <f>IFERROR(IF(AND($B$5&lt;DATE(2030,4,1),(VLOOKUP($B$10,Value_look_up_tables!$A$5:$J$84,5,FALSE()))&gt;(VLOOKUP($B$10,Value_look_up_tables!$A$5:$J$84,9,FALSE()))), "Post 2030 WwTW N permit (mg TN/litre):","Not applicable"),"Not applicable")</f>
        <v>Not applicable</v>
      </c>
      <c r="B13" s="25" t="str">
        <f>IFERROR(IF(AND($B$5&lt;DATE(2030,4,1),(VLOOKUP($B$10,Value_look_up_tables!$A$5:$J$84,5,FALSE()))&gt;(VLOOKUP($B$10,Value_look_up_tables!$A$5:$J$84,9,FALSE()))), IF(B9="Yes",VLOOKUP(B10,Value_look_up_tables!$A$5:$J$87,10,FALSE()),VLOOKUP(B10,Value_look_up_tables!$A$5:$J$87,9,FALSE())),"Not applicable"),"Not applicable")</f>
        <v>Not applicable</v>
      </c>
      <c r="C13" s="26"/>
    </row>
    <row r="14" spans="1:3" s="12" customFormat="1" ht="37.5" customHeight="1" x14ac:dyDescent="0.35">
      <c r="A14" s="4" t="s">
        <v>77</v>
      </c>
      <c r="B14" s="27"/>
    </row>
    <row r="15" spans="1:3" ht="23.25" customHeight="1" x14ac:dyDescent="0.35">
      <c r="A15" s="28" t="s">
        <v>78</v>
      </c>
      <c r="B15" s="15" t="s">
        <v>79</v>
      </c>
      <c r="C15" s="29"/>
    </row>
    <row r="16" spans="1:3" ht="20.25" customHeight="1" x14ac:dyDescent="0.35">
      <c r="A16" s="30"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1"/>
    </row>
    <row r="17" spans="1:2" ht="20.25" customHeight="1" x14ac:dyDescent="0.35">
      <c r="A17" s="16" t="s">
        <v>80</v>
      </c>
      <c r="B17" s="32">
        <f>IF(ISBLANK(B8),0,B6*B8)</f>
        <v>9</v>
      </c>
    </row>
    <row r="18" spans="1:2" ht="20.25" customHeight="1" x14ac:dyDescent="0.35">
      <c r="A18" s="16" t="s">
        <v>81</v>
      </c>
      <c r="B18" s="32">
        <f>IFERROR(B17*B7,0)</f>
        <v>1080</v>
      </c>
    </row>
    <row r="19" spans="1:2" ht="20.25" customHeight="1" x14ac:dyDescent="0.35">
      <c r="A19" s="16" t="s">
        <v>82</v>
      </c>
      <c r="B19" s="32">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2.73</v>
      </c>
    </row>
    <row r="20" spans="1:2" ht="20.25" customHeight="1" x14ac:dyDescent="0.35">
      <c r="A20" s="30"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3"/>
    </row>
    <row r="21" spans="1:2" ht="20.25" customHeight="1" x14ac:dyDescent="0.35">
      <c r="A21" s="16"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2"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5">
      <c r="A22" s="30"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3"/>
    </row>
    <row r="23" spans="1:2" ht="20.25" customHeight="1" x14ac:dyDescent="0.35">
      <c r="A23" s="24"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4"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conditionalFormatting sqref="C11">
    <cfRule type="expression" dxfId="1" priority="2">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00000000-0002-0000-0100-000000000000}">
      <formula1>0</formula1>
      <formula2>0</formula2>
    </dataValidation>
    <dataValidation type="decimal" operator="greaterThanOrEqual" showErrorMessage="1" errorTitle="Water usage:" error="Please enter a whole number in litres/person/day" prompt="Keep as 120 unless other efficiency measures are used. " sqref="B7" xr:uid="{00000000-0002-0000-0100-000001000000}">
      <formula1>0</formula1>
      <formula2>0</formula2>
    </dataValidation>
    <dataValidation type="decimal" operator="greaterThanOrEqual" showErrorMessage="1" prompt="The average occupancy rate (people per dwelling/unit) should not be edited unless there is sufficient evidence." sqref="B6" xr:uid="{00000000-0002-0000-0100-000002000000}">
      <formula1>0</formula1>
      <formula2>0</formula2>
    </dataValidation>
    <dataValidation type="date" operator="greaterThan" allowBlank="1" showErrorMessage="1" errorTitle="Date Error" error="Please enter a date after 01/01/2022 date in correct dd/mm/yyyy format." prompt="Please enter the date using dd/mm/yyyy format. " sqref="B5" xr:uid="{00000000-0002-0000-0100-000003000000}">
      <formula1>44562</formula1>
      <formula2>0</formula2>
    </dataValidation>
    <dataValidation type="decimal" operator="greaterThanOrEqual" allowBlank="1" showInputMessage="1" showErrorMessage="1" sqref="C11" xr:uid="{00000000-0002-0000-0100-000004000000}">
      <formula1>0</formula1>
      <formula2>0</formula2>
    </dataValidation>
  </dataValidations>
  <pageMargins left="0.7" right="0.7" top="0.75" bottom="0.75" header="0.511811023622047" footer="0.511811023622047"/>
  <pageSetup paperSize="9" orientation="portrait" horizontalDpi="300" verticalDpi="300"/>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00000000-0002-0000-0100-000005000000}">
          <x14:formula1>
            <xm:f>Value_look_up_tables!$A$5:$A$86</xm:f>
          </x14:formula1>
          <x14:formula2>
            <xm:f>0</xm:f>
          </x14:formula2>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00000000-0002-0000-0100-000006000000}">
          <x14:formula1>
            <xm:f>Value_look_up_tables!$A$666:$A$667</xm:f>
          </x14:formula1>
          <x14:formula2>
            <xm:f>0</xm:f>
          </x14:formula2>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0"/>
  <sheetViews>
    <sheetView tabSelected="1" zoomScale="70" zoomScaleNormal="70" workbookViewId="0">
      <selection activeCell="D9" sqref="D9"/>
    </sheetView>
  </sheetViews>
  <sheetFormatPr defaultColWidth="9.1796875" defaultRowHeight="15.5" x14ac:dyDescent="0.35"/>
  <cols>
    <col min="1" max="1" width="87.81640625" style="1" customWidth="1"/>
    <col min="2" max="2" width="40.453125" style="1" customWidth="1"/>
    <col min="3" max="3" width="23.81640625" style="1" customWidth="1"/>
    <col min="4" max="4" width="76.6328125" style="1" customWidth="1"/>
    <col min="5" max="386" width="8.453125" style="1" customWidth="1"/>
    <col min="387" max="16384" width="9.1796875" style="1"/>
  </cols>
  <sheetData>
    <row r="1" spans="1:6" ht="49.5" customHeight="1" x14ac:dyDescent="0.35">
      <c r="A1" s="2" t="s">
        <v>14</v>
      </c>
      <c r="B1" s="9"/>
      <c r="C1" s="9"/>
      <c r="D1" s="9"/>
    </row>
    <row r="2" spans="1:6" ht="409.5" customHeight="1" x14ac:dyDescent="0.35">
      <c r="A2" s="11" t="s">
        <v>83</v>
      </c>
      <c r="B2" s="9"/>
      <c r="C2" s="9"/>
      <c r="D2" s="9"/>
      <c r="E2" s="9"/>
    </row>
    <row r="3" spans="1:6" ht="48.75" customHeight="1" x14ac:dyDescent="0.35">
      <c r="A3" s="4" t="s">
        <v>84</v>
      </c>
      <c r="B3" s="9"/>
      <c r="C3" s="9"/>
    </row>
    <row r="4" spans="1:6" ht="45" customHeight="1" x14ac:dyDescent="0.35">
      <c r="A4" s="35" t="s">
        <v>65</v>
      </c>
      <c r="B4" s="36" t="s">
        <v>66</v>
      </c>
      <c r="C4" s="9"/>
    </row>
    <row r="5" spans="1:6" ht="23.25" customHeight="1" x14ac:dyDescent="0.35">
      <c r="A5" s="16" t="s">
        <v>85</v>
      </c>
      <c r="B5" s="37" t="s">
        <v>86</v>
      </c>
      <c r="F5" s="7"/>
    </row>
    <row r="6" spans="1:6" ht="23.25" customHeight="1" x14ac:dyDescent="0.35">
      <c r="A6" s="16" t="s">
        <v>87</v>
      </c>
      <c r="B6" s="38" t="s">
        <v>88</v>
      </c>
    </row>
    <row r="7" spans="1:6" ht="23.25" customHeight="1" x14ac:dyDescent="0.35">
      <c r="A7" s="16" t="s">
        <v>89</v>
      </c>
      <c r="B7" s="39" t="s">
        <v>90</v>
      </c>
    </row>
    <row r="8" spans="1:6" ht="23.25" customHeight="1" x14ac:dyDescent="0.35">
      <c r="A8" s="24" t="s">
        <v>91</v>
      </c>
      <c r="B8" s="40" t="s">
        <v>73</v>
      </c>
    </row>
    <row r="9" spans="1:6" ht="48" customHeight="1" x14ac:dyDescent="0.35">
      <c r="A9" s="41" t="s">
        <v>92</v>
      </c>
      <c r="B9" s="42"/>
    </row>
    <row r="10" spans="1:6" ht="72.75" customHeight="1" x14ac:dyDescent="0.35">
      <c r="A10" s="13" t="s">
        <v>93</v>
      </c>
      <c r="B10" s="14" t="s">
        <v>94</v>
      </c>
      <c r="C10" s="14" t="s">
        <v>95</v>
      </c>
      <c r="D10" s="15" t="s">
        <v>96</v>
      </c>
      <c r="F10" s="7"/>
    </row>
    <row r="11" spans="1:6" ht="37.5" customHeight="1" x14ac:dyDescent="0.35">
      <c r="A11" s="43" t="s">
        <v>97</v>
      </c>
      <c r="B11" s="19">
        <v>7.0000000000000007E-2</v>
      </c>
      <c r="C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0.53930669973600009</v>
      </c>
      <c r="D11" s="45"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5">
      <c r="A12" s="43"/>
      <c r="B12" s="19"/>
      <c r="C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45"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5">
      <c r="A13" s="43"/>
      <c r="B13" s="19"/>
      <c r="C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45"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5">
      <c r="A14" s="43"/>
      <c r="B14" s="19"/>
      <c r="C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45"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5">
      <c r="A15" s="43"/>
      <c r="B15" s="19"/>
      <c r="C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45"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5">
      <c r="A16" s="43"/>
      <c r="B16" s="19"/>
      <c r="C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45"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5">
      <c r="A17" s="43"/>
      <c r="B17" s="19"/>
      <c r="C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45"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5">
      <c r="A18" s="43"/>
      <c r="B18" s="19"/>
      <c r="C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45"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5">
      <c r="A19" s="43"/>
      <c r="B19" s="19"/>
      <c r="C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45"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5">
      <c r="A20" s="43"/>
      <c r="B20" s="19"/>
      <c r="C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45"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5">
      <c r="A21" s="43"/>
      <c r="B21" s="19"/>
      <c r="C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45"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5">
      <c r="A22" s="43"/>
      <c r="B22" s="19"/>
      <c r="C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45"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7"/>
    </row>
    <row r="23" spans="1:6" ht="37.5" customHeight="1" x14ac:dyDescent="0.35">
      <c r="A23" s="43"/>
      <c r="B23" s="19"/>
      <c r="C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45"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5">
      <c r="A24" s="43"/>
      <c r="B24" s="19"/>
      <c r="C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45"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5">
      <c r="A25" s="43"/>
      <c r="B25" s="19"/>
      <c r="C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45"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5">
      <c r="A26" s="43"/>
      <c r="B26" s="19"/>
      <c r="C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45"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5">
      <c r="A27" s="43"/>
      <c r="B27" s="19"/>
      <c r="C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45"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5">
      <c r="A28" s="46" t="s">
        <v>98</v>
      </c>
      <c r="B28" s="47">
        <f>SUM(B11:B27)</f>
        <v>7.0000000000000007E-2</v>
      </c>
      <c r="C28" s="47">
        <f>SUM(C11:C27)</f>
        <v>0.53930669973600009</v>
      </c>
      <c r="D28" s="48"/>
    </row>
    <row r="30" spans="1:6" x14ac:dyDescent="0.35">
      <c r="F30" s="9"/>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2">
      <formula>($D11="In the absence of real world data, this figure has been generated using the most relevant average nutrient reduction coefficient.")</formula>
    </cfRule>
  </conditionalFormatting>
  <dataValidations count="1">
    <dataValidation type="decimal" operator="greaterThanOrEqual" allowBlank="1" showErrorMessage="1" prompt="Please enter area in hectares." sqref="B11:B27" xr:uid="{00000000-0002-0000-0200-000000000000}">
      <formula1>0</formula1>
      <formula2>0</formula2>
    </dataValidation>
  </dataValidations>
  <pageMargins left="0.7" right="0.7" top="0.75" bottom="0.75" header="0.511811023622047" footer="0.511811023622047"/>
  <pageSetup paperSize="9" orientation="portrait" horizontalDpi="300" verticalDpi="300"/>
  <tableParts count="2">
    <tablePart r:id="rId1"/>
    <tablePart r:id="rId2"/>
  </tableParts>
  <extLst>
    <ext xmlns:x14="http://schemas.microsoft.com/office/spreadsheetml/2009/9/main" uri="{CCE6A557-97BC-4b89-ADB6-D9C93CAAB3DF}">
      <x14:dataValidations xmlns:xm="http://schemas.microsoft.com/office/excel/2006/main"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00000000-0002-0000-0200-000001000000}">
          <x14:formula1>
            <xm:f>Value_look_up_tables!$A$644:$A$653</xm:f>
          </x14:formula1>
          <x14:formula2>
            <xm:f>0</xm:f>
          </x14:formula2>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00000000-0002-0000-0200-000002000000}">
          <x14:formula1>
            <xm:f>Value_look_up_tables!$A$624:$A$635</xm:f>
          </x14:formula1>
          <x14:formula2>
            <xm:f>0</xm:f>
          </x14:formula2>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00000000-0002-0000-0200-000003000000}">
          <x14:formula1>
            <xm:f>Value_look_up_tables!$A$666:$A$667</xm:f>
          </x14:formula1>
          <x14:formula2>
            <xm:f>0</xm:f>
          </x14:formula2>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00000000-0002-0000-0200-000004000000}">
          <x14:formula1>
            <xm:f>Value_look_up_tables!$A$657:$A$662</xm:f>
          </x14:formula1>
          <x14:formula2>
            <xm:f>0</xm:f>
          </x14:formula2>
          <xm:sqref>B6</xm:sqref>
        </x14:dataValidation>
        <x14:dataValidation type="list" allowBlank="1" showErrorMessage="1" errorTitle="Landcover" error="Please select all pre exisitng landcover types." prompt="Select exisiting (pre-development) land use types from the drop down list." xr:uid="{00000000-0002-0000-0200-000005000000}">
          <x14:formula1>
            <xm:f>Value_look_up_tables!$A$691:$A$706</xm:f>
          </x14:formula1>
          <x14:formula2>
            <xm:f>0</xm:f>
          </x14:formula2>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2"/>
  <sheetViews>
    <sheetView topLeftCell="A2" zoomScaleNormal="100" workbookViewId="0">
      <selection activeCell="B34" sqref="B34"/>
    </sheetView>
  </sheetViews>
  <sheetFormatPr defaultColWidth="9.1796875" defaultRowHeight="15.5" x14ac:dyDescent="0.35"/>
  <cols>
    <col min="1" max="1" width="78" style="49" customWidth="1"/>
    <col min="2" max="2" width="40.453125" style="49" customWidth="1"/>
    <col min="3" max="3" width="24.54296875" style="49" customWidth="1"/>
    <col min="4" max="473" width="8.453125" style="49" customWidth="1"/>
    <col min="474" max="16384" width="9.1796875" style="49"/>
  </cols>
  <sheetData>
    <row r="1" spans="1:3" ht="48.75" customHeight="1" x14ac:dyDescent="0.35">
      <c r="A1" s="2" t="s">
        <v>16</v>
      </c>
      <c r="B1" s="50"/>
      <c r="C1" s="50"/>
    </row>
    <row r="2" spans="1:3" ht="276.75" customHeight="1" x14ac:dyDescent="0.35">
      <c r="A2" s="11" t="s">
        <v>99</v>
      </c>
      <c r="B2" s="9"/>
      <c r="C2" s="50"/>
    </row>
    <row r="3" spans="1:3" ht="47.25" customHeight="1" x14ac:dyDescent="0.35">
      <c r="A3" s="4" t="s">
        <v>100</v>
      </c>
      <c r="B3" s="51"/>
      <c r="C3" s="51"/>
    </row>
    <row r="4" spans="1:3" ht="54" customHeight="1" x14ac:dyDescent="0.35">
      <c r="A4" s="52" t="s">
        <v>101</v>
      </c>
      <c r="B4" s="52" t="s">
        <v>94</v>
      </c>
      <c r="C4" s="52" t="s">
        <v>102</v>
      </c>
    </row>
    <row r="5" spans="1:3" ht="23.25" customHeight="1" x14ac:dyDescent="0.35">
      <c r="A5" s="53" t="s">
        <v>103</v>
      </c>
      <c r="B5" s="19">
        <v>7.0000000000000007E-2</v>
      </c>
      <c r="C5" s="44">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1.0112000620050001</v>
      </c>
    </row>
    <row r="6" spans="1:3" ht="23.25" customHeight="1" x14ac:dyDescent="0.35">
      <c r="A6" s="54"/>
      <c r="B6" s="55"/>
      <c r="C6" s="44">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35">
      <c r="A7" s="54"/>
      <c r="B7" s="55"/>
      <c r="C7" s="44">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35">
      <c r="A8" s="54"/>
      <c r="B8" s="55"/>
      <c r="C8" s="44">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35">
      <c r="A9" s="54"/>
      <c r="B9" s="55"/>
      <c r="C9" s="44">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35">
      <c r="A10" s="54"/>
      <c r="B10" s="55"/>
      <c r="C10" s="44">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35">
      <c r="A11" s="54"/>
      <c r="B11" s="55"/>
      <c r="C11" s="44">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35">
      <c r="A12" s="54"/>
      <c r="B12" s="55"/>
      <c r="C12" s="44">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35">
      <c r="A13" s="54"/>
      <c r="B13" s="55"/>
      <c r="C13" s="44">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35">
      <c r="A14" s="54"/>
      <c r="B14" s="55"/>
      <c r="C14" s="44">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35">
      <c r="A15" s="54"/>
      <c r="B15" s="55"/>
      <c r="C15" s="44">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35">
      <c r="A16" s="54"/>
      <c r="B16" s="55"/>
      <c r="C16" s="44">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35">
      <c r="A17" s="54"/>
      <c r="B17" s="55"/>
      <c r="C17" s="44">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35">
      <c r="A18" s="54"/>
      <c r="B18" s="55"/>
      <c r="C18" s="44">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35">
      <c r="A19" s="54"/>
      <c r="B19" s="55"/>
      <c r="C19" s="44">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5">
      <c r="A20" s="54"/>
      <c r="B20" s="55"/>
      <c r="C20" s="44">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1"/>
    </row>
    <row r="21" spans="1:5" ht="23.25" customHeight="1" x14ac:dyDescent="0.35">
      <c r="A21" s="54"/>
      <c r="B21" s="55"/>
      <c r="C21" s="44">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35">
      <c r="A22" s="56" t="s">
        <v>98</v>
      </c>
      <c r="B22" s="57">
        <f>SUM(B5:B21)</f>
        <v>7.0000000000000007E-2</v>
      </c>
      <c r="C22" s="57">
        <f>SUM(C5:C21)</f>
        <v>1.0112000620050001</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count="1">
    <dataValidation type="decimal" operator="greaterThanOrEqual" allowBlank="1" showErrorMessage="1" prompt="Please enter area in hectares." sqref="B5:B21" xr:uid="{00000000-0002-0000-0300-000000000000}">
      <formula1>0</formula1>
      <formula2>0</formula2>
    </dataValidation>
  </dataValidations>
  <pageMargins left="0.7" right="0.7" top="0.75" bottom="0.75" header="0.511811023622047" footer="0.511811023622047"/>
  <pageSetup paperSize="9" orientation="portrait" horizontalDpi="300" verticalDpi="300"/>
  <tableParts count="1">
    <tablePart r:id="rId1"/>
  </tableParts>
  <extLst>
    <ext xmlns:x14="http://schemas.microsoft.com/office/spreadsheetml/2009/9/main" uri="{CCE6A557-97BC-4b89-ADB6-D9C93CAAB3DF}">
      <x14:dataValidations xmlns:xm="http://schemas.microsoft.com/office/excel/2006/main" count="1">
        <x14:dataValidation type="list" allowBlank="1" showErrorMessage="1" errorTitle="Landcover" error="Please select all pre exisitng landcover types." prompt="Select post-development land use types from the drop down list." xr:uid="{00000000-0002-0000-0300-000001000000}">
          <x14:formula1>
            <xm:f>Value_look_up_tables!$A$680:$A$687</xm:f>
          </x14:formula1>
          <x14:formula2>
            <xm:f>0</xm:f>
          </x14:formula2>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0"/>
  <sheetViews>
    <sheetView zoomScaleNormal="100" workbookViewId="0"/>
  </sheetViews>
  <sheetFormatPr defaultColWidth="9.1796875" defaultRowHeight="15.5" x14ac:dyDescent="0.35"/>
  <cols>
    <col min="1" max="1" width="132.81640625" style="58" customWidth="1"/>
    <col min="2" max="3" width="19.81640625" style="58" customWidth="1"/>
    <col min="4" max="4" width="21.1796875" style="58" customWidth="1"/>
    <col min="5" max="5" width="60.81640625" style="58" customWidth="1"/>
    <col min="6" max="6" width="25.6328125" style="58" customWidth="1"/>
    <col min="7" max="7" width="23.6328125" style="58" customWidth="1"/>
    <col min="8" max="8" width="50.6328125" style="58" customWidth="1"/>
    <col min="9" max="471" width="8.453125" style="58" customWidth="1"/>
    <col min="472" max="16384" width="9.1796875" style="58"/>
  </cols>
  <sheetData>
    <row r="1" spans="1:11" ht="63" customHeight="1" x14ac:dyDescent="0.35">
      <c r="A1" s="2" t="s">
        <v>104</v>
      </c>
      <c r="B1" s="50"/>
      <c r="C1" s="50"/>
      <c r="D1" s="50"/>
    </row>
    <row r="2" spans="1:11" ht="409.5" customHeight="1" x14ac:dyDescent="0.35">
      <c r="A2" s="11" t="s">
        <v>105</v>
      </c>
      <c r="B2" s="9"/>
      <c r="C2" s="9"/>
      <c r="D2" s="9"/>
    </row>
    <row r="3" spans="1:11" ht="46.5" customHeight="1" x14ac:dyDescent="0.35">
      <c r="A3" s="59" t="s">
        <v>106</v>
      </c>
      <c r="B3" s="9"/>
      <c r="C3" s="9"/>
      <c r="D3" s="9"/>
    </row>
    <row r="4" spans="1:11" ht="90" customHeight="1" x14ac:dyDescent="0.35">
      <c r="A4" s="60" t="s">
        <v>107</v>
      </c>
      <c r="B4" s="60" t="s">
        <v>108</v>
      </c>
      <c r="C4" s="60" t="s">
        <v>109</v>
      </c>
      <c r="D4" s="60" t="s">
        <v>110</v>
      </c>
      <c r="E4" s="60" t="s">
        <v>111</v>
      </c>
      <c r="F4" s="60" t="s">
        <v>112</v>
      </c>
      <c r="G4" s="60" t="s">
        <v>113</v>
      </c>
      <c r="H4" s="61" t="s">
        <v>96</v>
      </c>
    </row>
    <row r="5" spans="1:11" ht="28.5" customHeight="1" x14ac:dyDescent="0.35">
      <c r="A5" s="53"/>
      <c r="B5" s="19"/>
      <c r="C5" s="62"/>
      <c r="D5" s="44">
        <f>IFERROR(IF(ISBLANK(A5),0,IF(ISBLANK(B5),0,VLOOKUP(A5,Nutrients_from_future_land_use!$A$5:$C$21,3,FALSE())*(B5/VLOOKUP(A5,Nutrients_from_future_land_use!$A$5:$C$21,2,FALSE())))),0)</f>
        <v>0</v>
      </c>
      <c r="E5" s="62"/>
      <c r="F5" s="62"/>
      <c r="G5" s="44">
        <f t="shared" ref="G5:G29" si="0">IFERROR(IF(OR(ISBLANK($A5),ISBLANK($B5),ISBLANK($F5)),0,$C5/100*D5*F5/100),0)</f>
        <v>0</v>
      </c>
      <c r="H5" s="58"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5">
      <c r="A6" s="54"/>
      <c r="B6" s="55"/>
      <c r="C6" s="62"/>
      <c r="D6" s="44">
        <f>IFERROR(IF(ISBLANK(A6),0,IF(ISBLANK(B6),0,VLOOKUP(A6,Nutrients_from_future_land_use!$A$5:$C$21,3,FALSE())*(B6/VLOOKUP(A6,Nutrients_from_future_land_use!$A$5:$C$21,2,FALSE())))),0)</f>
        <v>0</v>
      </c>
      <c r="E6" s="62"/>
      <c r="F6" s="62"/>
      <c r="G6" s="44">
        <f t="shared" si="0"/>
        <v>0</v>
      </c>
      <c r="H6" s="58"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5">
      <c r="A7" s="54"/>
      <c r="B7" s="55"/>
      <c r="C7" s="62"/>
      <c r="D7" s="44">
        <f>IFERROR(IF(ISBLANK(A7),0,IF(ISBLANK(B7),0,VLOOKUP(A7,Nutrients_from_future_land_use!$A$5:$C$21,3,FALSE())*(B7/VLOOKUP(A7,Nutrients_from_future_land_use!$A$5:$C$21,2,FALSE())))),0)</f>
        <v>0</v>
      </c>
      <c r="E7" s="62"/>
      <c r="F7" s="62"/>
      <c r="G7" s="44">
        <f t="shared" si="0"/>
        <v>0</v>
      </c>
      <c r="H7" s="58"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5">
      <c r="A8" s="54"/>
      <c r="B8" s="55"/>
      <c r="C8" s="62"/>
      <c r="D8" s="44">
        <f>IFERROR(IF(ISBLANK(A8),0,IF(ISBLANK(B8),0,VLOOKUP(A8,Nutrients_from_future_land_use!$A$5:$C$21,3,FALSE())*(B8/VLOOKUP(A8,Nutrients_from_future_land_use!$A$5:$C$21,2,FALSE())))),0)</f>
        <v>0</v>
      </c>
      <c r="E8" s="62"/>
      <c r="F8" s="62"/>
      <c r="G8" s="44">
        <f t="shared" si="0"/>
        <v>0</v>
      </c>
      <c r="H8" s="58"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5">
      <c r="A9" s="54"/>
      <c r="B9" s="55"/>
      <c r="C9" s="62"/>
      <c r="D9" s="44">
        <f>IFERROR(IF(ISBLANK(A9),0,IF(ISBLANK(B9),0,VLOOKUP(A9,Nutrients_from_future_land_use!$A$5:$C$21,3,FALSE())*(B9/VLOOKUP(A9,Nutrients_from_future_land_use!$A$5:$C$21,2,FALSE())))),0)</f>
        <v>0</v>
      </c>
      <c r="E9" s="62"/>
      <c r="F9" s="62"/>
      <c r="G9" s="44">
        <f t="shared" si="0"/>
        <v>0</v>
      </c>
      <c r="H9" s="58" t="str">
        <f>IF(SUMIFS($B$5:$B$29,$A$5:$A$29,A9)&gt;SUMIFS(Nutrients_from_future_land_use!$B$5:$B$21,Nutrients_from_future_land_use!$A$5:$A$21,A9),"Area of new land covers within SuDS catchment area exceeds the area of new land covers proposed","Not applicable")</f>
        <v>Not applicable</v>
      </c>
      <c r="K9" s="63"/>
    </row>
    <row r="10" spans="1:11" ht="28.5" customHeight="1" x14ac:dyDescent="0.35">
      <c r="A10" s="54"/>
      <c r="B10" s="55"/>
      <c r="C10" s="62"/>
      <c r="D10" s="44">
        <f>IFERROR(IF(ISBLANK(A10),0,IF(ISBLANK(B10),0,VLOOKUP(A10,Nutrients_from_future_land_use!$A$5:$C$21,3,FALSE())*(B10/VLOOKUP(A10,Nutrients_from_future_land_use!$A$5:$C$21,2,FALSE())))),0)</f>
        <v>0</v>
      </c>
      <c r="E10" s="62"/>
      <c r="F10" s="62"/>
      <c r="G10" s="44">
        <f t="shared" si="0"/>
        <v>0</v>
      </c>
      <c r="H10" s="58" t="str">
        <f>IF(SUMIFS($B$5:$B$29,$A$5:$A$29,A10)&gt;SUMIFS(Nutrients_from_future_land_use!$B$5:$B$21,Nutrients_from_future_land_use!$A$5:$A$21,A10),"Area of new land covers within SuDS catchment area exceeds the area of new land covers proposed","Not applicable")</f>
        <v>Not applicable</v>
      </c>
      <c r="K10" s="63"/>
    </row>
    <row r="11" spans="1:11" ht="28.5" customHeight="1" x14ac:dyDescent="0.35">
      <c r="A11" s="54"/>
      <c r="B11" s="55"/>
      <c r="C11" s="62"/>
      <c r="D11" s="44">
        <f>IFERROR(IF(ISBLANK(A11),0,IF(ISBLANK(B11),0,VLOOKUP(A11,Nutrients_from_future_land_use!$A$5:$C$21,3,FALSE())*(B11/VLOOKUP(A11,Nutrients_from_future_land_use!$A$5:$C$21,2,FALSE())))),0)</f>
        <v>0</v>
      </c>
      <c r="E11" s="62"/>
      <c r="F11" s="62"/>
      <c r="G11" s="44">
        <f t="shared" si="0"/>
        <v>0</v>
      </c>
      <c r="H11" s="58" t="str">
        <f>IF(SUMIFS($B$5:$B$29,$A$5:$A$29,A11)&gt;SUMIFS(Nutrients_from_future_land_use!$B$5:$B$21,Nutrients_from_future_land_use!$A$5:$A$21,A11),"Area of new land covers within SuDS catchment area exceeds the area of new land covers proposed","Not applicable")</f>
        <v>Not applicable</v>
      </c>
      <c r="K11" s="63"/>
    </row>
    <row r="12" spans="1:11" ht="28.5" customHeight="1" x14ac:dyDescent="0.35">
      <c r="A12" s="54"/>
      <c r="B12" s="55"/>
      <c r="C12" s="62"/>
      <c r="D12" s="44">
        <f>IFERROR(IF(ISBLANK(A12),0,IF(ISBLANK(B12),0,VLOOKUP(A12,Nutrients_from_future_land_use!$A$5:$C$21,3,FALSE())*(B12/VLOOKUP(A12,Nutrients_from_future_land_use!$A$5:$C$21,2,FALSE())))),0)</f>
        <v>0</v>
      </c>
      <c r="E12" s="62"/>
      <c r="F12" s="62"/>
      <c r="G12" s="44">
        <f t="shared" si="0"/>
        <v>0</v>
      </c>
      <c r="H12" s="58" t="str">
        <f>IF(SUMIFS($B$5:$B$29,$A$5:$A$29,A12)&gt;SUMIFS(Nutrients_from_future_land_use!$B$5:$B$21,Nutrients_from_future_land_use!$A$5:$A$21,A12),"Area of new land covers within SuDS catchment area exceeds the area of new land covers proposed","Not applicable")</f>
        <v>Not applicable</v>
      </c>
      <c r="K12" s="63"/>
    </row>
    <row r="13" spans="1:11" ht="28.5" customHeight="1" x14ac:dyDescent="0.35">
      <c r="A13" s="54"/>
      <c r="B13" s="55"/>
      <c r="C13" s="62"/>
      <c r="D13" s="44">
        <f>IFERROR(IF(ISBLANK(A13),0,IF(ISBLANK(B13),0,VLOOKUP(A13,Nutrients_from_future_land_use!$A$5:$C$21,3,FALSE())*(B13/VLOOKUP(A13,Nutrients_from_future_land_use!$A$5:$C$21,2,FALSE())))),0)</f>
        <v>0</v>
      </c>
      <c r="E13" s="62"/>
      <c r="F13" s="62"/>
      <c r="G13" s="44">
        <f t="shared" si="0"/>
        <v>0</v>
      </c>
      <c r="H13" s="58" t="str">
        <f>IF(SUMIFS($B$5:$B$29,$A$5:$A$29,A13)&gt;SUMIFS(Nutrients_from_future_land_use!$B$5:$B$21,Nutrients_from_future_land_use!$A$5:$A$21,A13),"Area of new land covers within SuDS catchment area exceeds the area of new land covers proposed","Not applicable")</f>
        <v>Not applicable</v>
      </c>
      <c r="K13" s="63"/>
    </row>
    <row r="14" spans="1:11" ht="28.5" customHeight="1" x14ac:dyDescent="0.35">
      <c r="A14" s="54"/>
      <c r="B14" s="55"/>
      <c r="C14" s="62"/>
      <c r="D14" s="44">
        <f>IFERROR(IF(ISBLANK(A14),0,IF(ISBLANK(B14),0,VLOOKUP(A14,Nutrients_from_future_land_use!$A$5:$C$21,3,FALSE())*(B14/VLOOKUP(A14,Nutrients_from_future_land_use!$A$5:$C$21,2,FALSE())))),0)</f>
        <v>0</v>
      </c>
      <c r="E14" s="62"/>
      <c r="F14" s="62"/>
      <c r="G14" s="44">
        <f t="shared" si="0"/>
        <v>0</v>
      </c>
      <c r="H14" s="58" t="str">
        <f>IF(SUMIFS($B$5:$B$29,$A$5:$A$29,A14)&gt;SUMIFS(Nutrients_from_future_land_use!$B$5:$B$21,Nutrients_from_future_land_use!$A$5:$A$21,A14),"Area of new land covers within SuDS catchment area exceeds the area of new land covers proposed","Not applicable")</f>
        <v>Not applicable</v>
      </c>
      <c r="K14" s="63"/>
    </row>
    <row r="15" spans="1:11" ht="28.5" customHeight="1" x14ac:dyDescent="0.35">
      <c r="A15" s="54"/>
      <c r="B15" s="55"/>
      <c r="C15" s="62"/>
      <c r="D15" s="44">
        <f>IFERROR(IF(ISBLANK(A15),0,IF(ISBLANK(B15),0,VLOOKUP(A15,Nutrients_from_future_land_use!$A$5:$C$21,3,FALSE())*(B15/VLOOKUP(A15,Nutrients_from_future_land_use!$A$5:$C$21,2,FALSE())))),0)</f>
        <v>0</v>
      </c>
      <c r="E15" s="62"/>
      <c r="F15" s="62"/>
      <c r="G15" s="44">
        <f t="shared" si="0"/>
        <v>0</v>
      </c>
      <c r="H15" s="58"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5">
      <c r="A16" s="54"/>
      <c r="B16" s="55"/>
      <c r="C16" s="62"/>
      <c r="D16" s="44">
        <f>IFERROR(IF(ISBLANK(A16),0,IF(ISBLANK(B16),0,VLOOKUP(A16,Nutrients_from_future_land_use!$A$5:$C$21,3,FALSE())*(B16/VLOOKUP(A16,Nutrients_from_future_land_use!$A$5:$C$21,2,FALSE())))),0)</f>
        <v>0</v>
      </c>
      <c r="E16" s="62"/>
      <c r="F16" s="62"/>
      <c r="G16" s="44">
        <f t="shared" si="0"/>
        <v>0</v>
      </c>
      <c r="H16" s="58"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5">
      <c r="A17" s="54"/>
      <c r="B17" s="55"/>
      <c r="C17" s="62"/>
      <c r="D17" s="44">
        <f>IFERROR(IF(ISBLANK(A17),0,IF(ISBLANK(B17),0,VLOOKUP(A17,Nutrients_from_future_land_use!$A$5:$C$21,3,FALSE())*(B17/VLOOKUP(A17,Nutrients_from_future_land_use!$A$5:$C$21,2,FALSE())))),0)</f>
        <v>0</v>
      </c>
      <c r="E17" s="62"/>
      <c r="F17" s="62"/>
      <c r="G17" s="44">
        <f t="shared" si="0"/>
        <v>0</v>
      </c>
      <c r="H17" s="58"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5">
      <c r="A18" s="54"/>
      <c r="B18" s="55"/>
      <c r="C18" s="62"/>
      <c r="D18" s="44">
        <f>IFERROR(IF(ISBLANK(A18),0,IF(ISBLANK(B18),0,VLOOKUP(A18,Nutrients_from_future_land_use!$A$5:$C$21,3,FALSE())*(B18/VLOOKUP(A18,Nutrients_from_future_land_use!$A$5:$C$21,2,FALSE())))),0)</f>
        <v>0</v>
      </c>
      <c r="E18" s="62"/>
      <c r="F18" s="62"/>
      <c r="G18" s="44">
        <f t="shared" si="0"/>
        <v>0</v>
      </c>
      <c r="H18" s="58"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5">
      <c r="A19" s="54"/>
      <c r="B19" s="55"/>
      <c r="C19" s="62"/>
      <c r="D19" s="44">
        <f>IFERROR(IF(ISBLANK(A19),0,IF(ISBLANK(B19),0,VLOOKUP(A19,Nutrients_from_future_land_use!$A$5:$C$21,3,FALSE())*(B19/VLOOKUP(A19,Nutrients_from_future_land_use!$A$5:$C$21,2,FALSE())))),0)</f>
        <v>0</v>
      </c>
      <c r="E19" s="62"/>
      <c r="F19" s="62"/>
      <c r="G19" s="44">
        <f t="shared" si="0"/>
        <v>0</v>
      </c>
      <c r="H19" s="58"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5">
      <c r="A20" s="54"/>
      <c r="B20" s="55"/>
      <c r="C20" s="62"/>
      <c r="D20" s="44">
        <f>IFERROR(IF(ISBLANK(A20),0,IF(ISBLANK(B20),0,VLOOKUP(A20,Nutrients_from_future_land_use!$A$5:$C$21,3,FALSE())*(B20/VLOOKUP(A20,Nutrients_from_future_land_use!$A$5:$C$21,2,FALSE())))),0)</f>
        <v>0</v>
      </c>
      <c r="E20" s="62"/>
      <c r="F20" s="62"/>
      <c r="G20" s="44">
        <f t="shared" si="0"/>
        <v>0</v>
      </c>
      <c r="H20" s="58"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5">
      <c r="A21" s="54"/>
      <c r="B21" s="55"/>
      <c r="C21" s="62"/>
      <c r="D21" s="44">
        <f>IFERROR(IF(ISBLANK(A21),0,IF(ISBLANK(B21),0,VLOOKUP(A21,Nutrients_from_future_land_use!$A$5:$C$21,3,FALSE())*(B21/VLOOKUP(A21,Nutrients_from_future_land_use!$A$5:$C$21,2,FALSE())))),0)</f>
        <v>0</v>
      </c>
      <c r="E21" s="62"/>
      <c r="F21" s="62"/>
      <c r="G21" s="44">
        <f t="shared" si="0"/>
        <v>0</v>
      </c>
      <c r="H21" s="58"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5">
      <c r="A22" s="54"/>
      <c r="B22" s="55"/>
      <c r="C22" s="62"/>
      <c r="D22" s="44">
        <f>IFERROR(IF(ISBLANK(A22),0,IF(ISBLANK(B22),0,VLOOKUP(A22,Nutrients_from_future_land_use!$A$5:$C$21,3,FALSE())*(B22/VLOOKUP(A22,Nutrients_from_future_land_use!$A$5:$C$21,2,FALSE())))),0)</f>
        <v>0</v>
      </c>
      <c r="E22" s="62"/>
      <c r="F22" s="62"/>
      <c r="G22" s="44">
        <f t="shared" si="0"/>
        <v>0</v>
      </c>
      <c r="H22" s="58"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5">
      <c r="A23" s="54"/>
      <c r="B23" s="55"/>
      <c r="C23" s="62"/>
      <c r="D23" s="44">
        <f>IFERROR(IF(ISBLANK(A23),0,IF(ISBLANK(B23),0,VLOOKUP(A23,Nutrients_from_future_land_use!$A$5:$C$21,3,FALSE())*(B23/VLOOKUP(A23,Nutrients_from_future_land_use!$A$5:$C$21,2,FALSE())))),0)</f>
        <v>0</v>
      </c>
      <c r="E23" s="62"/>
      <c r="F23" s="62"/>
      <c r="G23" s="44">
        <f t="shared" si="0"/>
        <v>0</v>
      </c>
      <c r="H23" s="58"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5">
      <c r="A24" s="54"/>
      <c r="B24" s="55"/>
      <c r="C24" s="62"/>
      <c r="D24" s="44">
        <f>IFERROR(IF(ISBLANK(A24),0,IF(ISBLANK(B24),0,VLOOKUP(A24,Nutrients_from_future_land_use!$A$5:$C$21,3,FALSE())*(B24/VLOOKUP(A24,Nutrients_from_future_land_use!$A$5:$C$21,2,FALSE())))),0)</f>
        <v>0</v>
      </c>
      <c r="E24" s="62"/>
      <c r="F24" s="62"/>
      <c r="G24" s="44">
        <f t="shared" si="0"/>
        <v>0</v>
      </c>
      <c r="H24" s="58"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5">
      <c r="A25" s="54"/>
      <c r="B25" s="55"/>
      <c r="C25" s="62"/>
      <c r="D25" s="44">
        <f>IFERROR(IF(ISBLANK(A25),0,IF(ISBLANK(B25),0,VLOOKUP(A25,Nutrients_from_future_land_use!$A$5:$C$21,3,FALSE())*(B25/VLOOKUP(A25,Nutrients_from_future_land_use!$A$5:$C$21,2,FALSE())))),0)</f>
        <v>0</v>
      </c>
      <c r="E25" s="62"/>
      <c r="F25" s="62"/>
      <c r="G25" s="44">
        <f t="shared" si="0"/>
        <v>0</v>
      </c>
      <c r="H25" s="58"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5">
      <c r="A26" s="54"/>
      <c r="B26" s="55"/>
      <c r="C26" s="62"/>
      <c r="D26" s="44">
        <f>IFERROR(IF(ISBLANK(A26),0,IF(ISBLANK(B26),0,VLOOKUP(A26,Nutrients_from_future_land_use!$A$5:$C$21,3,FALSE())*(B26/VLOOKUP(A26,Nutrients_from_future_land_use!$A$5:$C$21,2,FALSE())))),0)</f>
        <v>0</v>
      </c>
      <c r="E26" s="62"/>
      <c r="F26" s="62"/>
      <c r="G26" s="44">
        <f t="shared" si="0"/>
        <v>0</v>
      </c>
      <c r="H26" s="58"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5">
      <c r="A27" s="54"/>
      <c r="B27" s="55"/>
      <c r="C27" s="62"/>
      <c r="D27" s="44">
        <f>IFERROR(IF(ISBLANK(A27),0,IF(ISBLANK(B27),0,VLOOKUP(A27,Nutrients_from_future_land_use!$A$5:$C$21,3,FALSE())*(B27/VLOOKUP(A27,Nutrients_from_future_land_use!$A$5:$C$21,2,FALSE())))),0)</f>
        <v>0</v>
      </c>
      <c r="E27" s="62"/>
      <c r="F27" s="62"/>
      <c r="G27" s="44">
        <f t="shared" si="0"/>
        <v>0</v>
      </c>
      <c r="H27" s="58"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5">
      <c r="A28" s="54"/>
      <c r="B28" s="55"/>
      <c r="C28" s="62"/>
      <c r="D28" s="44">
        <f>IFERROR(IF(ISBLANK(A28),0,IF(ISBLANK(B28),0,VLOOKUP(A28,Nutrients_from_future_land_use!$A$5:$C$21,3,FALSE())*(B28/VLOOKUP(A28,Nutrients_from_future_land_use!$A$5:$C$21,2,FALSE())))),0)</f>
        <v>0</v>
      </c>
      <c r="E28" s="62"/>
      <c r="F28" s="62"/>
      <c r="G28" s="44">
        <f t="shared" si="0"/>
        <v>0</v>
      </c>
      <c r="H28" s="58"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5">
      <c r="A29" s="54"/>
      <c r="B29" s="55"/>
      <c r="C29" s="62"/>
      <c r="D29" s="44">
        <f>IFERROR(IF(ISBLANK(A29),0,IF(ISBLANK(B29),0,VLOOKUP(A29,Nutrients_from_future_land_use!$A$5:$C$21,3,FALSE())*(B29/VLOOKUP(A29,Nutrients_from_future_land_use!$A$5:$C$21,2,FALSE())))),0)</f>
        <v>0</v>
      </c>
      <c r="E29" s="62"/>
      <c r="F29" s="62"/>
      <c r="G29" s="44">
        <f t="shared" si="0"/>
        <v>0</v>
      </c>
      <c r="H29" s="58"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5">
      <c r="A30" s="56" t="s">
        <v>98</v>
      </c>
      <c r="B30" s="64">
        <f>SUM(B5:B29)</f>
        <v>0</v>
      </c>
      <c r="C30" s="65"/>
      <c r="D30" s="64">
        <f>SUM(D5:D29)</f>
        <v>0</v>
      </c>
      <c r="E30" s="66"/>
      <c r="F30" s="66"/>
      <c r="G30" s="57">
        <f>SUM(G5:G29)</f>
        <v>0</v>
      </c>
      <c r="H30" s="67"/>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dataValidations count="4">
    <dataValidation type="decimal" operator="greaterThanOrEqual" allowBlank="1" showErrorMessage="1" prompt="Please enter area in hectares." sqref="B5:B29" xr:uid="{00000000-0002-0000-0400-000000000000}">
      <formula1>0</formula1>
      <formula2>0</formula2>
    </dataValidation>
    <dataValidation type="decimal" allowBlank="1" showErrorMessage="1" prompt="Please enter area in hectares." sqref="C5:C29" xr:uid="{00000000-0002-0000-0400-000001000000}">
      <formula1>0</formula1>
      <formula2>100</formula2>
    </dataValidation>
    <dataValidation allowBlank="1" showErrorMessage="1" prompt="Please enter area in hectares." sqref="B30:D30" xr:uid="{00000000-0002-0000-0400-000002000000}">
      <formula1>0</formula1>
      <formula2>0</formula2>
    </dataValidation>
    <dataValidation type="decimal" allowBlank="1" showErrorMessage="1" sqref="F5:F29" xr:uid="{00000000-0002-0000-0400-000003000000}">
      <formula1>0</formula1>
      <formula2>100</formula2>
    </dataValidation>
  </dataValidations>
  <pageMargins left="0.7" right="0.7" top="0.75" bottom="0.75" header="0.511811023622047" footer="0.511811023622047"/>
  <pageSetup paperSize="9" orientation="portrait" horizontalDpi="300" verticalDpi="300"/>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_xlfn.ANCHORARRAY(Value_look_up_tables!$A$710)</xm:f>
          </x14:formula1>
          <x14:formula2>
            <xm:f>0</xm:f>
          </x14:formula2>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6"/>
  <sheetViews>
    <sheetView zoomScaleNormal="100" workbookViewId="0"/>
  </sheetViews>
  <sheetFormatPr defaultColWidth="9.1796875" defaultRowHeight="14" x14ac:dyDescent="0.35"/>
  <cols>
    <col min="1" max="1" width="73.36328125" style="68" customWidth="1"/>
    <col min="2" max="4" width="40.453125" style="68" customWidth="1"/>
    <col min="5" max="466" width="8.453125" style="68" customWidth="1"/>
    <col min="467" max="16384" width="9.1796875" style="68"/>
  </cols>
  <sheetData>
    <row r="1" spans="1:4" ht="50.25" customHeight="1" x14ac:dyDescent="0.35">
      <c r="A1" s="2" t="s">
        <v>114</v>
      </c>
      <c r="B1" s="69"/>
    </row>
    <row r="2" spans="1:4" ht="261" customHeight="1" x14ac:dyDescent="0.35">
      <c r="A2" s="11" t="s">
        <v>115</v>
      </c>
      <c r="B2" s="50"/>
      <c r="C2" s="58"/>
      <c r="D2" s="58"/>
    </row>
    <row r="3" spans="1:4" ht="47.25" customHeight="1" x14ac:dyDescent="0.35">
      <c r="A3" s="4" t="s">
        <v>116</v>
      </c>
      <c r="B3" s="70"/>
      <c r="C3" s="58"/>
      <c r="D3" s="58"/>
    </row>
    <row r="4" spans="1:4" ht="23.25" customHeight="1" x14ac:dyDescent="0.35">
      <c r="A4" s="28" t="s">
        <v>78</v>
      </c>
      <c r="B4" s="14" t="s">
        <v>79</v>
      </c>
    </row>
    <row r="5" spans="1:4" ht="23.25" customHeight="1" x14ac:dyDescent="0.35">
      <c r="A5" s="71" t="s">
        <v>117</v>
      </c>
      <c r="B5" s="32">
        <f>Nutrients_from_wastewater!B19</f>
        <v>2.73</v>
      </c>
    </row>
    <row r="6" spans="1:4" ht="23.25" customHeight="1" x14ac:dyDescent="0.35">
      <c r="A6" s="16" t="s">
        <v>118</v>
      </c>
      <c r="B6" s="72">
        <f>IFERROR(Nutrients_from_future_land_use!C22-SuDS!G30-Nutrients_from_current_land_use!C28,0)</f>
        <v>0.47189336226900003</v>
      </c>
    </row>
    <row r="7" spans="1:4" ht="23.25" customHeight="1" x14ac:dyDescent="0.35">
      <c r="A7" s="16" t="s">
        <v>119</v>
      </c>
      <c r="B7" s="72">
        <f>IFERROR(B5+B6,0)</f>
        <v>3.2018933622689998</v>
      </c>
    </row>
    <row r="8" spans="1:4" ht="23.25" customHeight="1" x14ac:dyDescent="0.35">
      <c r="A8" s="16" t="s">
        <v>120</v>
      </c>
      <c r="B8" s="72">
        <f>IFERROR(IF(B7&lt;0,B7,B7*1.2),0)</f>
        <v>3.8422720347227997</v>
      </c>
    </row>
    <row r="9" spans="1:4" ht="23.25" customHeight="1" x14ac:dyDescent="0.35">
      <c r="A9" s="73"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4"/>
    </row>
    <row r="10" spans="1:4" ht="23.25" customHeight="1" x14ac:dyDescent="0.35">
      <c r="A10" s="71" t="s">
        <v>121</v>
      </c>
      <c r="B10" s="72">
        <f>IFERROR(IF(ROUND(B8,2)&lt;0,0,ROUND(B8,2)),0)</f>
        <v>3.84</v>
      </c>
    </row>
    <row r="11" spans="1:4" ht="23.25" customHeight="1" x14ac:dyDescent="0.35">
      <c r="A11" s="73" t="str">
        <f>IF(Nutrients_from_wastewater!A20="Not applicable","Not applicable",LEFT(Nutrients_from_wastewater!A20,9)&amp;"nutrient budget")</f>
        <v>Not applicable</v>
      </c>
      <c r="B11" s="74"/>
    </row>
    <row r="12" spans="1:4" ht="23.25" customHeight="1" x14ac:dyDescent="0.35">
      <c r="A12" s="71" t="str">
        <f>IF(A11&lt;&gt;"Not applicable","The total annual nitrogen load to mitigate is (kg TN/yr):","Not applicable")</f>
        <v>Not applicable</v>
      </c>
      <c r="B12" s="75" t="str">
        <f>IF(IFERROR(ROUND((Nutrients_from_wastewater!B21+$B$6)*1.2,2),"Not applicable")&lt;0,0,IFERROR(ROUND((Nutrients_from_wastewater!B21+$B$6)*1.2,2),"Not applicable"))</f>
        <v>Not applicable</v>
      </c>
    </row>
    <row r="13" spans="1:4" ht="23.25" customHeight="1" x14ac:dyDescent="0.35">
      <c r="A13" s="73" t="str">
        <f>IF(Nutrients_from_wastewater!A22="Not applicable","Not applicable",LEFT(Nutrients_from_wastewater!A22,9)&amp;"nutrient budget")</f>
        <v>Not applicable</v>
      </c>
      <c r="B13" s="74"/>
    </row>
    <row r="14" spans="1:4" ht="23.25" customHeight="1" x14ac:dyDescent="0.35">
      <c r="A14" s="76" t="str">
        <f>IF(A13&lt;&gt;"Not applicable","The total annual nitrogen load to mitigate is (kg TN/yr):","Not applicable")</f>
        <v>Not applicable</v>
      </c>
      <c r="B14" s="75"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5">
      <c r="A15" s="77"/>
      <c r="B15" s="57"/>
    </row>
    <row r="16" spans="1:4" ht="15.5" x14ac:dyDescent="0.35">
      <c r="A16" s="77"/>
      <c r="B16" s="57"/>
      <c r="C16" s="70"/>
    </row>
  </sheetData>
  <sheetProtection algorithmName="SHA-512" hashValue="lV88z4OSfy51NDET+wWTpCydhJ3DqaraGZYhbtDQm7jkOQWEvLtgixvs2wr9erF82lO3LLRVgzRMBrrp+DViAw==" saltValue="aE03IWUFUGsKKOmgYyJCng==" spinCount="100000" sheet="1" objects="1" scenarios="1"/>
  <pageMargins left="0.7" right="0.7" top="0.75" bottom="0.75" header="0.511811023622047" footer="0.511811023622047"/>
  <pageSetup paperSize="9" orientation="portrait" horizontalDpi="300" verticalDpi="300"/>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'/users/nicola/dropbox/hcs/hcs work/aue/admin - graingerinstrcutions/raised faf''s/c:\users\ds56\onedrive - ricardo plc\ne nn\[copy of herefordshire council phosphate budget calculator_final.xlsx]stage 2 and 3 lookups'!#REF!</xm:f>
          </x14:formula1>
          <x14:formula2>
            <xm:f>0</xm:f>
          </x14:formula2>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710"/>
  <sheetViews>
    <sheetView zoomScaleNormal="100" workbookViewId="0"/>
  </sheetViews>
  <sheetFormatPr defaultColWidth="65.453125" defaultRowHeight="15.5" x14ac:dyDescent="0.35"/>
  <cols>
    <col min="1" max="1" width="41.453125" style="78" customWidth="1"/>
    <col min="2" max="4" width="15.6328125" style="78" customWidth="1"/>
    <col min="5" max="5" width="25.6328125" style="78" customWidth="1"/>
    <col min="6" max="6" width="63.1796875" style="78" customWidth="1"/>
    <col min="7" max="7" width="22.453125" style="78" customWidth="1"/>
    <col min="8" max="8" width="15.6328125" style="78" customWidth="1"/>
    <col min="9" max="9" width="25.6328125" style="78" customWidth="1"/>
    <col min="10" max="10" width="23.36328125" style="78" customWidth="1"/>
    <col min="11" max="13" width="15.6328125" style="78" customWidth="1"/>
    <col min="14" max="16384" width="65.453125" style="78"/>
  </cols>
  <sheetData>
    <row r="1" spans="1:14" s="82" customFormat="1" ht="37.5" customHeight="1" x14ac:dyDescent="0.35">
      <c r="A1" s="79" t="s">
        <v>12</v>
      </c>
      <c r="B1" s="80"/>
      <c r="C1" s="81"/>
      <c r="D1" s="81"/>
      <c r="E1" s="81"/>
      <c r="F1" s="81"/>
      <c r="G1" s="81"/>
      <c r="H1" s="81"/>
      <c r="I1" s="81"/>
      <c r="J1" s="81"/>
      <c r="K1" s="81"/>
      <c r="L1" s="81"/>
      <c r="M1" s="81"/>
      <c r="N1" s="81"/>
    </row>
    <row r="2" spans="1:14" ht="49.5" customHeight="1" x14ac:dyDescent="0.35">
      <c r="A2" s="83" t="s">
        <v>122</v>
      </c>
    </row>
    <row r="3" spans="1:14" s="82" customFormat="1" ht="37.5" customHeight="1" x14ac:dyDescent="0.35">
      <c r="A3" s="84" t="s">
        <v>123</v>
      </c>
    </row>
    <row r="4" spans="1:14" ht="77.5" x14ac:dyDescent="0.35">
      <c r="A4" s="13" t="s">
        <v>124</v>
      </c>
      <c r="B4" s="14" t="s">
        <v>125</v>
      </c>
      <c r="C4" s="14" t="s">
        <v>126</v>
      </c>
      <c r="D4" s="14" t="s">
        <v>127</v>
      </c>
      <c r="E4" s="14" t="s">
        <v>128</v>
      </c>
      <c r="F4" s="61" t="s">
        <v>129</v>
      </c>
      <c r="G4" s="61" t="s">
        <v>130</v>
      </c>
      <c r="H4" s="14" t="s">
        <v>131</v>
      </c>
      <c r="I4" s="14" t="s">
        <v>132</v>
      </c>
      <c r="J4" s="36" t="s">
        <v>133</v>
      </c>
      <c r="L4" s="58"/>
      <c r="M4" s="58"/>
    </row>
    <row r="5" spans="1:14" x14ac:dyDescent="0.35">
      <c r="A5" s="85" t="s">
        <v>134</v>
      </c>
      <c r="B5" s="86"/>
      <c r="C5" s="87">
        <v>27</v>
      </c>
      <c r="D5" s="86"/>
      <c r="E5" s="87">
        <v>27</v>
      </c>
      <c r="F5" s="87">
        <v>25</v>
      </c>
      <c r="G5" s="87">
        <v>25</v>
      </c>
      <c r="H5" s="86"/>
      <c r="I5" s="87">
        <v>10</v>
      </c>
      <c r="J5" s="88">
        <f t="shared" ref="J5:J36" si="0">I5-2</f>
        <v>8</v>
      </c>
      <c r="L5" s="58"/>
      <c r="M5" s="58"/>
    </row>
    <row r="6" spans="1:14" x14ac:dyDescent="0.35">
      <c r="A6" s="85" t="s">
        <v>135</v>
      </c>
      <c r="B6" s="86"/>
      <c r="C6" s="87">
        <v>27</v>
      </c>
      <c r="D6" s="86"/>
      <c r="E6" s="87">
        <v>27</v>
      </c>
      <c r="F6" s="87">
        <v>25</v>
      </c>
      <c r="G6" s="87">
        <v>25</v>
      </c>
      <c r="H6" s="86"/>
      <c r="I6" s="87">
        <v>27</v>
      </c>
      <c r="J6" s="88">
        <f t="shared" si="0"/>
        <v>25</v>
      </c>
      <c r="L6" s="58"/>
      <c r="M6" s="58"/>
    </row>
    <row r="7" spans="1:14" x14ac:dyDescent="0.35">
      <c r="A7" s="85" t="s">
        <v>136</v>
      </c>
      <c r="B7" s="86"/>
      <c r="C7" s="87">
        <v>27</v>
      </c>
      <c r="D7" s="86"/>
      <c r="E7" s="87">
        <v>27</v>
      </c>
      <c r="F7" s="87">
        <v>25</v>
      </c>
      <c r="G7" s="87">
        <v>25</v>
      </c>
      <c r="H7" s="86"/>
      <c r="I7" s="87">
        <v>27</v>
      </c>
      <c r="J7" s="88">
        <f t="shared" si="0"/>
        <v>25</v>
      </c>
      <c r="L7" s="58"/>
      <c r="M7" s="58"/>
    </row>
    <row r="8" spans="1:14" x14ac:dyDescent="0.35">
      <c r="A8" s="85" t="s">
        <v>137</v>
      </c>
      <c r="B8" s="86"/>
      <c r="C8" s="87">
        <v>27</v>
      </c>
      <c r="D8" s="86"/>
      <c r="E8" s="87">
        <v>27</v>
      </c>
      <c r="F8" s="87">
        <v>25</v>
      </c>
      <c r="G8" s="87">
        <v>25</v>
      </c>
      <c r="H8" s="86"/>
      <c r="I8" s="87">
        <v>27</v>
      </c>
      <c r="J8" s="88">
        <f t="shared" si="0"/>
        <v>25</v>
      </c>
      <c r="L8" s="58"/>
      <c r="M8" s="58"/>
    </row>
    <row r="9" spans="1:14" x14ac:dyDescent="0.35">
      <c r="A9" s="85" t="s">
        <v>138</v>
      </c>
      <c r="B9" s="86"/>
      <c r="C9" s="87">
        <v>27</v>
      </c>
      <c r="D9" s="86"/>
      <c r="E9" s="87">
        <v>27</v>
      </c>
      <c r="F9" s="87">
        <v>25</v>
      </c>
      <c r="G9" s="87">
        <v>25</v>
      </c>
      <c r="H9" s="86"/>
      <c r="I9" s="87">
        <v>10</v>
      </c>
      <c r="J9" s="88">
        <f t="shared" si="0"/>
        <v>8</v>
      </c>
      <c r="L9" s="58"/>
      <c r="M9" s="58"/>
    </row>
    <row r="10" spans="1:14" x14ac:dyDescent="0.35">
      <c r="A10" s="85" t="s">
        <v>139</v>
      </c>
      <c r="B10" s="86"/>
      <c r="C10" s="87">
        <v>27</v>
      </c>
      <c r="D10" s="86"/>
      <c r="E10" s="87">
        <v>27</v>
      </c>
      <c r="F10" s="87">
        <v>25</v>
      </c>
      <c r="G10" s="87">
        <v>25</v>
      </c>
      <c r="H10" s="86"/>
      <c r="I10" s="87">
        <v>27</v>
      </c>
      <c r="J10" s="88">
        <f t="shared" si="0"/>
        <v>25</v>
      </c>
      <c r="L10" s="58"/>
      <c r="M10" s="58"/>
    </row>
    <row r="11" spans="1:14" x14ac:dyDescent="0.35">
      <c r="A11" s="85" t="s">
        <v>140</v>
      </c>
      <c r="B11" s="86"/>
      <c r="C11" s="87">
        <v>27</v>
      </c>
      <c r="D11" s="86"/>
      <c r="E11" s="87">
        <v>27</v>
      </c>
      <c r="F11" s="87">
        <v>25</v>
      </c>
      <c r="G11" s="87">
        <v>25</v>
      </c>
      <c r="H11" s="86"/>
      <c r="I11" s="87">
        <v>27</v>
      </c>
      <c r="J11" s="88">
        <f t="shared" si="0"/>
        <v>25</v>
      </c>
      <c r="L11" s="58"/>
      <c r="M11" s="58"/>
    </row>
    <row r="12" spans="1:14" x14ac:dyDescent="0.35">
      <c r="A12" s="85" t="s">
        <v>141</v>
      </c>
      <c r="B12" s="86"/>
      <c r="C12" s="87">
        <v>15</v>
      </c>
      <c r="D12" s="86"/>
      <c r="E12" s="87">
        <v>15</v>
      </c>
      <c r="F12" s="87">
        <v>13</v>
      </c>
      <c r="G12" s="87">
        <v>13</v>
      </c>
      <c r="H12" s="86"/>
      <c r="I12" s="87">
        <v>10</v>
      </c>
      <c r="J12" s="88">
        <f t="shared" si="0"/>
        <v>8</v>
      </c>
      <c r="L12" s="58"/>
      <c r="M12" s="58"/>
    </row>
    <row r="13" spans="1:14" x14ac:dyDescent="0.35">
      <c r="A13" s="85" t="s">
        <v>142</v>
      </c>
      <c r="B13" s="86"/>
      <c r="C13" s="87">
        <v>27</v>
      </c>
      <c r="D13" s="86"/>
      <c r="E13" s="87">
        <v>27</v>
      </c>
      <c r="F13" s="87">
        <v>25</v>
      </c>
      <c r="G13" s="87">
        <v>25</v>
      </c>
      <c r="H13" s="86"/>
      <c r="I13" s="87">
        <v>27</v>
      </c>
      <c r="J13" s="88">
        <f t="shared" si="0"/>
        <v>25</v>
      </c>
      <c r="L13" s="58"/>
      <c r="M13" s="58"/>
    </row>
    <row r="14" spans="1:14" x14ac:dyDescent="0.35">
      <c r="A14" s="85" t="s">
        <v>143</v>
      </c>
      <c r="B14" s="86"/>
      <c r="C14" s="87">
        <v>27</v>
      </c>
      <c r="D14" s="86"/>
      <c r="E14" s="87">
        <v>27</v>
      </c>
      <c r="F14" s="87">
        <v>25</v>
      </c>
      <c r="G14" s="87">
        <v>25</v>
      </c>
      <c r="H14" s="86"/>
      <c r="I14" s="87">
        <v>27</v>
      </c>
      <c r="J14" s="88">
        <f t="shared" si="0"/>
        <v>25</v>
      </c>
      <c r="L14" s="58"/>
      <c r="M14" s="58"/>
    </row>
    <row r="15" spans="1:14" x14ac:dyDescent="0.35">
      <c r="A15" s="85" t="s">
        <v>144</v>
      </c>
      <c r="B15" s="86"/>
      <c r="C15" s="87">
        <v>10</v>
      </c>
      <c r="D15" s="86"/>
      <c r="E15" s="87">
        <v>10</v>
      </c>
      <c r="F15" s="87">
        <v>8</v>
      </c>
      <c r="G15" s="87">
        <v>8</v>
      </c>
      <c r="H15" s="86"/>
      <c r="I15" s="87">
        <v>10</v>
      </c>
      <c r="J15" s="88">
        <f t="shared" si="0"/>
        <v>8</v>
      </c>
      <c r="L15" s="58"/>
      <c r="M15" s="58"/>
    </row>
    <row r="16" spans="1:14" x14ac:dyDescent="0.35">
      <c r="A16" s="85" t="s">
        <v>145</v>
      </c>
      <c r="B16" s="86"/>
      <c r="C16" s="87">
        <v>27</v>
      </c>
      <c r="D16" s="86"/>
      <c r="E16" s="87">
        <v>27</v>
      </c>
      <c r="F16" s="87">
        <v>25</v>
      </c>
      <c r="G16" s="87">
        <v>25</v>
      </c>
      <c r="H16" s="86"/>
      <c r="I16" s="87">
        <v>10</v>
      </c>
      <c r="J16" s="88">
        <f t="shared" si="0"/>
        <v>8</v>
      </c>
      <c r="L16" s="58"/>
      <c r="M16" s="58"/>
    </row>
    <row r="17" spans="1:13" x14ac:dyDescent="0.35">
      <c r="A17" s="85" t="s">
        <v>75</v>
      </c>
      <c r="B17" s="86"/>
      <c r="C17" s="87">
        <v>9.6999999999999993</v>
      </c>
      <c r="D17" s="86"/>
      <c r="E17" s="87">
        <v>9.6999999999999993</v>
      </c>
      <c r="F17" s="87">
        <v>7.7</v>
      </c>
      <c r="G17" s="87">
        <v>7.7</v>
      </c>
      <c r="H17" s="86"/>
      <c r="I17" s="87">
        <v>9.6999999999999993</v>
      </c>
      <c r="J17" s="88">
        <f t="shared" si="0"/>
        <v>7.6999999999999993</v>
      </c>
      <c r="L17" s="58"/>
      <c r="M17" s="58"/>
    </row>
    <row r="18" spans="1:13" x14ac:dyDescent="0.35">
      <c r="A18" s="85" t="s">
        <v>146</v>
      </c>
      <c r="B18" s="86"/>
      <c r="C18" s="87">
        <v>27</v>
      </c>
      <c r="D18" s="86"/>
      <c r="E18" s="87">
        <v>27</v>
      </c>
      <c r="F18" s="87">
        <v>25</v>
      </c>
      <c r="G18" s="87">
        <v>25</v>
      </c>
      <c r="H18" s="86"/>
      <c r="I18" s="87">
        <v>27</v>
      </c>
      <c r="J18" s="88">
        <f t="shared" si="0"/>
        <v>25</v>
      </c>
      <c r="L18" s="58"/>
      <c r="M18" s="58"/>
    </row>
    <row r="19" spans="1:13" x14ac:dyDescent="0.35">
      <c r="A19" s="85" t="s">
        <v>147</v>
      </c>
      <c r="B19" s="86"/>
      <c r="C19" s="87">
        <v>27</v>
      </c>
      <c r="D19" s="86"/>
      <c r="E19" s="87">
        <v>27</v>
      </c>
      <c r="F19" s="87">
        <v>25</v>
      </c>
      <c r="G19" s="87">
        <v>25</v>
      </c>
      <c r="H19" s="86"/>
      <c r="I19" s="87">
        <v>27</v>
      </c>
      <c r="J19" s="88">
        <f t="shared" si="0"/>
        <v>25</v>
      </c>
      <c r="L19" s="58"/>
      <c r="M19" s="58"/>
    </row>
    <row r="20" spans="1:13" x14ac:dyDescent="0.35">
      <c r="A20" s="85" t="s">
        <v>148</v>
      </c>
      <c r="B20" s="86"/>
      <c r="C20" s="87">
        <v>27</v>
      </c>
      <c r="D20" s="86"/>
      <c r="E20" s="87">
        <v>27</v>
      </c>
      <c r="F20" s="87">
        <v>25</v>
      </c>
      <c r="G20" s="87">
        <v>25</v>
      </c>
      <c r="H20" s="86"/>
      <c r="I20" s="87">
        <v>27</v>
      </c>
      <c r="J20" s="88">
        <f t="shared" si="0"/>
        <v>25</v>
      </c>
      <c r="L20" s="58"/>
      <c r="M20" s="58"/>
    </row>
    <row r="21" spans="1:13" x14ac:dyDescent="0.35">
      <c r="A21" s="85" t="s">
        <v>149</v>
      </c>
      <c r="B21" s="86"/>
      <c r="C21" s="87">
        <v>9</v>
      </c>
      <c r="D21" s="86"/>
      <c r="E21" s="87">
        <v>9</v>
      </c>
      <c r="F21" s="87">
        <v>7</v>
      </c>
      <c r="G21" s="87">
        <v>7</v>
      </c>
      <c r="H21" s="86"/>
      <c r="I21" s="87">
        <v>9</v>
      </c>
      <c r="J21" s="88">
        <f t="shared" si="0"/>
        <v>7</v>
      </c>
      <c r="L21" s="58"/>
      <c r="M21" s="58"/>
    </row>
    <row r="22" spans="1:13" x14ac:dyDescent="0.35">
      <c r="A22" s="85" t="s">
        <v>150</v>
      </c>
      <c r="B22" s="86"/>
      <c r="C22" s="87">
        <v>27</v>
      </c>
      <c r="D22" s="86"/>
      <c r="E22" s="87">
        <v>27</v>
      </c>
      <c r="F22" s="87">
        <v>25</v>
      </c>
      <c r="G22" s="87">
        <v>25</v>
      </c>
      <c r="H22" s="86"/>
      <c r="I22" s="87">
        <v>10</v>
      </c>
      <c r="J22" s="88">
        <f t="shared" si="0"/>
        <v>8</v>
      </c>
      <c r="L22" s="58"/>
      <c r="M22" s="58"/>
    </row>
    <row r="23" spans="1:13" x14ac:dyDescent="0.35">
      <c r="A23" s="85" t="s">
        <v>151</v>
      </c>
      <c r="B23" s="86"/>
      <c r="C23" s="87">
        <v>27</v>
      </c>
      <c r="D23" s="86"/>
      <c r="E23" s="87">
        <v>27</v>
      </c>
      <c r="F23" s="87">
        <v>25</v>
      </c>
      <c r="G23" s="87">
        <v>25</v>
      </c>
      <c r="H23" s="86"/>
      <c r="I23" s="87">
        <v>27</v>
      </c>
      <c r="J23" s="88">
        <f t="shared" si="0"/>
        <v>25</v>
      </c>
      <c r="L23" s="58"/>
      <c r="M23" s="58"/>
    </row>
    <row r="24" spans="1:13" x14ac:dyDescent="0.35">
      <c r="A24" s="85" t="s">
        <v>152</v>
      </c>
      <c r="B24" s="86"/>
      <c r="C24" s="87">
        <v>27</v>
      </c>
      <c r="D24" s="86"/>
      <c r="E24" s="87">
        <v>27</v>
      </c>
      <c r="F24" s="87">
        <v>25</v>
      </c>
      <c r="G24" s="87">
        <v>25</v>
      </c>
      <c r="H24" s="86"/>
      <c r="I24" s="87">
        <v>27</v>
      </c>
      <c r="J24" s="88">
        <f t="shared" si="0"/>
        <v>25</v>
      </c>
      <c r="L24" s="58"/>
      <c r="M24" s="58"/>
    </row>
    <row r="25" spans="1:13" x14ac:dyDescent="0.35">
      <c r="A25" s="85" t="s">
        <v>153</v>
      </c>
      <c r="B25" s="86"/>
      <c r="C25" s="87">
        <v>27</v>
      </c>
      <c r="D25" s="86"/>
      <c r="E25" s="87">
        <v>27</v>
      </c>
      <c r="F25" s="87">
        <v>25</v>
      </c>
      <c r="G25" s="87">
        <v>25</v>
      </c>
      <c r="H25" s="86"/>
      <c r="I25" s="87">
        <v>27</v>
      </c>
      <c r="J25" s="88">
        <f t="shared" si="0"/>
        <v>25</v>
      </c>
      <c r="L25" s="58"/>
      <c r="M25" s="58"/>
    </row>
    <row r="26" spans="1:13" x14ac:dyDescent="0.35">
      <c r="A26" s="85" t="s">
        <v>154</v>
      </c>
      <c r="B26" s="86"/>
      <c r="C26" s="87">
        <v>27</v>
      </c>
      <c r="D26" s="86"/>
      <c r="E26" s="87">
        <v>27</v>
      </c>
      <c r="F26" s="87">
        <v>25</v>
      </c>
      <c r="G26" s="87">
        <v>25</v>
      </c>
      <c r="H26" s="86"/>
      <c r="I26" s="87">
        <v>27</v>
      </c>
      <c r="J26" s="88">
        <f t="shared" si="0"/>
        <v>25</v>
      </c>
      <c r="L26" s="58"/>
      <c r="M26" s="58"/>
    </row>
    <row r="27" spans="1:13" x14ac:dyDescent="0.35">
      <c r="A27" s="85" t="s">
        <v>155</v>
      </c>
      <c r="B27" s="86"/>
      <c r="C27" s="87">
        <v>27</v>
      </c>
      <c r="D27" s="86"/>
      <c r="E27" s="87">
        <v>27</v>
      </c>
      <c r="F27" s="87">
        <v>25</v>
      </c>
      <c r="G27" s="87">
        <v>25</v>
      </c>
      <c r="H27" s="86"/>
      <c r="I27" s="87">
        <v>27</v>
      </c>
      <c r="J27" s="88">
        <f t="shared" si="0"/>
        <v>25</v>
      </c>
      <c r="L27" s="58"/>
      <c r="M27" s="58"/>
    </row>
    <row r="28" spans="1:13" x14ac:dyDescent="0.35">
      <c r="A28" s="85" t="s">
        <v>156</v>
      </c>
      <c r="B28" s="86"/>
      <c r="C28" s="87">
        <v>27</v>
      </c>
      <c r="D28" s="86"/>
      <c r="E28" s="87">
        <v>27</v>
      </c>
      <c r="F28" s="87">
        <v>25</v>
      </c>
      <c r="G28" s="87">
        <v>25</v>
      </c>
      <c r="H28" s="86"/>
      <c r="I28" s="87">
        <v>27</v>
      </c>
      <c r="J28" s="88">
        <f t="shared" si="0"/>
        <v>25</v>
      </c>
      <c r="L28" s="58"/>
      <c r="M28" s="58"/>
    </row>
    <row r="29" spans="1:13" x14ac:dyDescent="0.35">
      <c r="A29" s="85" t="s">
        <v>157</v>
      </c>
      <c r="B29" s="86"/>
      <c r="C29" s="87">
        <v>27</v>
      </c>
      <c r="D29" s="86"/>
      <c r="E29" s="87">
        <v>27</v>
      </c>
      <c r="F29" s="87">
        <v>25</v>
      </c>
      <c r="G29" s="87">
        <v>25</v>
      </c>
      <c r="H29" s="86"/>
      <c r="I29" s="87">
        <v>10</v>
      </c>
      <c r="J29" s="88">
        <f t="shared" si="0"/>
        <v>8</v>
      </c>
      <c r="L29" s="58"/>
      <c r="M29" s="58"/>
    </row>
    <row r="30" spans="1:13" x14ac:dyDescent="0.35">
      <c r="A30" s="85" t="s">
        <v>158</v>
      </c>
      <c r="B30" s="86"/>
      <c r="C30" s="87">
        <v>27</v>
      </c>
      <c r="D30" s="86"/>
      <c r="E30" s="87">
        <v>27</v>
      </c>
      <c r="F30" s="87">
        <v>25</v>
      </c>
      <c r="G30" s="87">
        <v>25</v>
      </c>
      <c r="H30" s="86"/>
      <c r="I30" s="87">
        <v>27</v>
      </c>
      <c r="J30" s="88">
        <f t="shared" si="0"/>
        <v>25</v>
      </c>
      <c r="L30" s="58"/>
      <c r="M30" s="58"/>
    </row>
    <row r="31" spans="1:13" x14ac:dyDescent="0.35">
      <c r="A31" s="85" t="s">
        <v>159</v>
      </c>
      <c r="B31" s="86"/>
      <c r="C31" s="87">
        <v>27</v>
      </c>
      <c r="D31" s="86"/>
      <c r="E31" s="87">
        <v>27</v>
      </c>
      <c r="F31" s="87">
        <v>25</v>
      </c>
      <c r="G31" s="87">
        <v>25</v>
      </c>
      <c r="H31" s="86"/>
      <c r="I31" s="87">
        <v>27</v>
      </c>
      <c r="J31" s="88">
        <f t="shared" si="0"/>
        <v>25</v>
      </c>
      <c r="L31" s="58"/>
      <c r="M31" s="58"/>
    </row>
    <row r="32" spans="1:13" x14ac:dyDescent="0.35">
      <c r="A32" s="85" t="s">
        <v>160</v>
      </c>
      <c r="B32" s="86"/>
      <c r="C32" s="87">
        <v>27</v>
      </c>
      <c r="D32" s="86"/>
      <c r="E32" s="87">
        <v>27</v>
      </c>
      <c r="F32" s="87">
        <v>25</v>
      </c>
      <c r="G32" s="87">
        <v>25</v>
      </c>
      <c r="H32" s="86"/>
      <c r="I32" s="87">
        <v>27</v>
      </c>
      <c r="J32" s="88">
        <f t="shared" si="0"/>
        <v>25</v>
      </c>
      <c r="L32" s="58"/>
      <c r="M32" s="58"/>
    </row>
    <row r="33" spans="1:13" x14ac:dyDescent="0.35">
      <c r="A33" s="85" t="s">
        <v>161</v>
      </c>
      <c r="B33" s="86"/>
      <c r="C33" s="87">
        <v>27</v>
      </c>
      <c r="D33" s="86"/>
      <c r="E33" s="87">
        <v>27</v>
      </c>
      <c r="F33" s="87">
        <v>25</v>
      </c>
      <c r="G33" s="87">
        <v>25</v>
      </c>
      <c r="H33" s="86"/>
      <c r="I33" s="87">
        <v>10</v>
      </c>
      <c r="J33" s="88">
        <f t="shared" si="0"/>
        <v>8</v>
      </c>
      <c r="L33" s="58"/>
      <c r="M33" s="58"/>
    </row>
    <row r="34" spans="1:13" x14ac:dyDescent="0.35">
      <c r="A34" s="85" t="s">
        <v>162</v>
      </c>
      <c r="B34" s="86"/>
      <c r="C34" s="87">
        <v>27</v>
      </c>
      <c r="D34" s="86"/>
      <c r="E34" s="87">
        <v>27</v>
      </c>
      <c r="F34" s="87">
        <v>25</v>
      </c>
      <c r="G34" s="87">
        <v>25</v>
      </c>
      <c r="H34" s="86"/>
      <c r="I34" s="87">
        <v>10</v>
      </c>
      <c r="J34" s="88">
        <f t="shared" si="0"/>
        <v>8</v>
      </c>
      <c r="L34" s="58"/>
      <c r="M34" s="58"/>
    </row>
    <row r="35" spans="1:13" x14ac:dyDescent="0.35">
      <c r="A35" s="85" t="s">
        <v>163</v>
      </c>
      <c r="B35" s="86"/>
      <c r="C35" s="87">
        <v>27</v>
      </c>
      <c r="D35" s="86"/>
      <c r="E35" s="87">
        <v>27</v>
      </c>
      <c r="F35" s="87">
        <v>25</v>
      </c>
      <c r="G35" s="87">
        <v>25</v>
      </c>
      <c r="H35" s="86"/>
      <c r="I35" s="87">
        <v>27</v>
      </c>
      <c r="J35" s="88">
        <f t="shared" si="0"/>
        <v>25</v>
      </c>
      <c r="L35" s="58"/>
      <c r="M35" s="58"/>
    </row>
    <row r="36" spans="1:13" x14ac:dyDescent="0.35">
      <c r="A36" s="85" t="s">
        <v>164</v>
      </c>
      <c r="B36" s="86"/>
      <c r="C36" s="87">
        <v>27</v>
      </c>
      <c r="D36" s="86"/>
      <c r="E36" s="87">
        <v>27</v>
      </c>
      <c r="F36" s="87">
        <v>25</v>
      </c>
      <c r="G36" s="87">
        <v>25</v>
      </c>
      <c r="H36" s="86"/>
      <c r="I36" s="87">
        <v>27</v>
      </c>
      <c r="J36" s="88">
        <f t="shared" si="0"/>
        <v>25</v>
      </c>
      <c r="L36" s="58"/>
      <c r="M36" s="58"/>
    </row>
    <row r="37" spans="1:13" x14ac:dyDescent="0.35">
      <c r="A37" s="85" t="s">
        <v>165</v>
      </c>
      <c r="B37" s="86"/>
      <c r="C37" s="87">
        <v>27</v>
      </c>
      <c r="D37" s="86"/>
      <c r="E37" s="87">
        <v>27</v>
      </c>
      <c r="F37" s="87">
        <v>25</v>
      </c>
      <c r="G37" s="87">
        <v>25</v>
      </c>
      <c r="H37" s="86"/>
      <c r="I37" s="87">
        <v>27</v>
      </c>
      <c r="J37" s="88">
        <f t="shared" ref="J37:J68" si="1">I37-2</f>
        <v>25</v>
      </c>
      <c r="L37" s="58"/>
      <c r="M37" s="58"/>
    </row>
    <row r="38" spans="1:13" x14ac:dyDescent="0.35">
      <c r="A38" s="85" t="s">
        <v>166</v>
      </c>
      <c r="B38" s="86"/>
      <c r="C38" s="87">
        <v>27</v>
      </c>
      <c r="D38" s="86"/>
      <c r="E38" s="87">
        <v>27</v>
      </c>
      <c r="F38" s="87">
        <v>25</v>
      </c>
      <c r="G38" s="87">
        <v>25</v>
      </c>
      <c r="H38" s="86"/>
      <c r="I38" s="87">
        <v>27</v>
      </c>
      <c r="J38" s="88">
        <f t="shared" si="1"/>
        <v>25</v>
      </c>
      <c r="L38" s="58"/>
      <c r="M38" s="58"/>
    </row>
    <row r="39" spans="1:13" x14ac:dyDescent="0.35">
      <c r="A39" s="85" t="s">
        <v>167</v>
      </c>
      <c r="B39" s="86"/>
      <c r="C39" s="87">
        <v>27</v>
      </c>
      <c r="D39" s="86"/>
      <c r="E39" s="87">
        <v>27</v>
      </c>
      <c r="F39" s="87">
        <v>25</v>
      </c>
      <c r="G39" s="87">
        <v>25</v>
      </c>
      <c r="H39" s="86"/>
      <c r="I39" s="87">
        <v>10</v>
      </c>
      <c r="J39" s="88">
        <f t="shared" si="1"/>
        <v>8</v>
      </c>
      <c r="L39" s="58"/>
      <c r="M39" s="58"/>
    </row>
    <row r="40" spans="1:13" x14ac:dyDescent="0.35">
      <c r="A40" s="85" t="s">
        <v>168</v>
      </c>
      <c r="B40" s="86"/>
      <c r="C40" s="87">
        <v>27</v>
      </c>
      <c r="D40" s="86"/>
      <c r="E40" s="87">
        <v>27</v>
      </c>
      <c r="F40" s="87">
        <v>25</v>
      </c>
      <c r="G40" s="87">
        <v>25</v>
      </c>
      <c r="H40" s="86"/>
      <c r="I40" s="87">
        <v>27</v>
      </c>
      <c r="J40" s="88">
        <f t="shared" si="1"/>
        <v>25</v>
      </c>
      <c r="L40" s="58"/>
      <c r="M40" s="58"/>
    </row>
    <row r="41" spans="1:13" x14ac:dyDescent="0.35">
      <c r="A41" s="85" t="s">
        <v>169</v>
      </c>
      <c r="B41" s="86"/>
      <c r="C41" s="87">
        <v>27</v>
      </c>
      <c r="D41" s="86"/>
      <c r="E41" s="87">
        <v>27</v>
      </c>
      <c r="F41" s="87">
        <v>25</v>
      </c>
      <c r="G41" s="87">
        <v>25</v>
      </c>
      <c r="H41" s="86"/>
      <c r="I41" s="87">
        <v>27</v>
      </c>
      <c r="J41" s="88">
        <f t="shared" si="1"/>
        <v>25</v>
      </c>
      <c r="L41" s="58"/>
      <c r="M41" s="58"/>
    </row>
    <row r="42" spans="1:13" x14ac:dyDescent="0.35">
      <c r="A42" s="85" t="s">
        <v>170</v>
      </c>
      <c r="B42" s="86"/>
      <c r="C42" s="87">
        <v>27</v>
      </c>
      <c r="D42" s="86"/>
      <c r="E42" s="87">
        <v>27</v>
      </c>
      <c r="F42" s="87">
        <v>25</v>
      </c>
      <c r="G42" s="87">
        <v>25</v>
      </c>
      <c r="H42" s="86"/>
      <c r="I42" s="87">
        <v>27</v>
      </c>
      <c r="J42" s="88">
        <f t="shared" si="1"/>
        <v>25</v>
      </c>
      <c r="L42" s="58"/>
      <c r="M42" s="58"/>
    </row>
    <row r="43" spans="1:13" x14ac:dyDescent="0.35">
      <c r="A43" s="85" t="s">
        <v>171</v>
      </c>
      <c r="B43" s="86"/>
      <c r="C43" s="87">
        <v>35</v>
      </c>
      <c r="D43" s="86"/>
      <c r="E43" s="87">
        <v>35</v>
      </c>
      <c r="F43" s="87">
        <v>33</v>
      </c>
      <c r="G43" s="87">
        <v>33</v>
      </c>
      <c r="H43" s="86"/>
      <c r="I43" s="87">
        <v>10</v>
      </c>
      <c r="J43" s="88">
        <f t="shared" si="1"/>
        <v>8</v>
      </c>
      <c r="L43" s="58"/>
      <c r="M43" s="58"/>
    </row>
    <row r="44" spans="1:13" x14ac:dyDescent="0.35">
      <c r="A44" s="85" t="s">
        <v>172</v>
      </c>
      <c r="B44" s="86"/>
      <c r="C44" s="87">
        <v>27</v>
      </c>
      <c r="D44" s="86"/>
      <c r="E44" s="87">
        <v>27</v>
      </c>
      <c r="F44" s="87">
        <v>25</v>
      </c>
      <c r="G44" s="87">
        <v>25</v>
      </c>
      <c r="H44" s="86"/>
      <c r="I44" s="87">
        <v>10</v>
      </c>
      <c r="J44" s="88">
        <f t="shared" si="1"/>
        <v>8</v>
      </c>
      <c r="L44" s="58"/>
      <c r="M44" s="58"/>
    </row>
    <row r="45" spans="1:13" x14ac:dyDescent="0.35">
      <c r="A45" s="85" t="s">
        <v>173</v>
      </c>
      <c r="B45" s="86"/>
      <c r="C45" s="87">
        <v>27</v>
      </c>
      <c r="D45" s="86"/>
      <c r="E45" s="87">
        <v>27</v>
      </c>
      <c r="F45" s="87">
        <v>25</v>
      </c>
      <c r="G45" s="87">
        <v>25</v>
      </c>
      <c r="H45" s="86"/>
      <c r="I45" s="87">
        <v>27</v>
      </c>
      <c r="J45" s="88">
        <f t="shared" si="1"/>
        <v>25</v>
      </c>
      <c r="L45" s="58"/>
      <c r="M45" s="58"/>
    </row>
    <row r="46" spans="1:13" x14ac:dyDescent="0.35">
      <c r="A46" s="85" t="s">
        <v>174</v>
      </c>
      <c r="B46" s="86"/>
      <c r="C46" s="87">
        <v>27</v>
      </c>
      <c r="D46" s="86"/>
      <c r="E46" s="87">
        <v>27</v>
      </c>
      <c r="F46" s="87">
        <v>25</v>
      </c>
      <c r="G46" s="87">
        <v>25</v>
      </c>
      <c r="H46" s="86"/>
      <c r="I46" s="87">
        <v>10</v>
      </c>
      <c r="J46" s="88">
        <f t="shared" si="1"/>
        <v>8</v>
      </c>
      <c r="L46" s="58"/>
      <c r="M46" s="58"/>
    </row>
    <row r="47" spans="1:13" x14ac:dyDescent="0.35">
      <c r="A47" s="85" t="s">
        <v>175</v>
      </c>
      <c r="B47" s="86"/>
      <c r="C47" s="87">
        <v>27</v>
      </c>
      <c r="D47" s="86"/>
      <c r="E47" s="87">
        <v>27</v>
      </c>
      <c r="F47" s="87">
        <v>25</v>
      </c>
      <c r="G47" s="87">
        <v>25</v>
      </c>
      <c r="H47" s="86"/>
      <c r="I47" s="87">
        <v>10</v>
      </c>
      <c r="J47" s="88">
        <f t="shared" si="1"/>
        <v>8</v>
      </c>
      <c r="L47" s="58"/>
      <c r="M47" s="58"/>
    </row>
    <row r="48" spans="1:13" x14ac:dyDescent="0.35">
      <c r="A48" s="85" t="s">
        <v>176</v>
      </c>
      <c r="B48" s="86"/>
      <c r="C48" s="87">
        <v>27</v>
      </c>
      <c r="D48" s="86"/>
      <c r="E48" s="87">
        <v>27</v>
      </c>
      <c r="F48" s="87">
        <v>25</v>
      </c>
      <c r="G48" s="87">
        <v>25</v>
      </c>
      <c r="H48" s="86"/>
      <c r="I48" s="87">
        <v>27</v>
      </c>
      <c r="J48" s="88">
        <f t="shared" si="1"/>
        <v>25</v>
      </c>
      <c r="L48" s="58"/>
      <c r="M48" s="58"/>
    </row>
    <row r="49" spans="1:13" x14ac:dyDescent="0.35">
      <c r="A49" s="85" t="s">
        <v>177</v>
      </c>
      <c r="B49" s="86"/>
      <c r="C49" s="87">
        <v>27</v>
      </c>
      <c r="D49" s="86"/>
      <c r="E49" s="87">
        <v>27</v>
      </c>
      <c r="F49" s="87">
        <v>25</v>
      </c>
      <c r="G49" s="87">
        <v>25</v>
      </c>
      <c r="H49" s="86"/>
      <c r="I49" s="87">
        <v>10</v>
      </c>
      <c r="J49" s="88">
        <f t="shared" si="1"/>
        <v>8</v>
      </c>
      <c r="L49" s="58"/>
      <c r="M49" s="58"/>
    </row>
    <row r="50" spans="1:13" x14ac:dyDescent="0.35">
      <c r="A50" s="85" t="s">
        <v>178</v>
      </c>
      <c r="B50" s="86"/>
      <c r="C50" s="87">
        <v>10</v>
      </c>
      <c r="D50" s="86"/>
      <c r="E50" s="87">
        <v>10</v>
      </c>
      <c r="F50" s="87">
        <v>8</v>
      </c>
      <c r="G50" s="87">
        <v>8</v>
      </c>
      <c r="H50" s="86"/>
      <c r="I50" s="87">
        <v>10</v>
      </c>
      <c r="J50" s="88">
        <f t="shared" si="1"/>
        <v>8</v>
      </c>
      <c r="L50" s="58"/>
      <c r="M50" s="58"/>
    </row>
    <row r="51" spans="1:13" x14ac:dyDescent="0.35">
      <c r="A51" s="85" t="s">
        <v>179</v>
      </c>
      <c r="B51" s="86"/>
      <c r="C51" s="87">
        <v>27</v>
      </c>
      <c r="D51" s="86"/>
      <c r="E51" s="87">
        <v>27</v>
      </c>
      <c r="F51" s="87">
        <v>25</v>
      </c>
      <c r="G51" s="87">
        <v>25</v>
      </c>
      <c r="H51" s="86"/>
      <c r="I51" s="87">
        <v>27</v>
      </c>
      <c r="J51" s="88">
        <f t="shared" si="1"/>
        <v>25</v>
      </c>
      <c r="L51" s="58"/>
      <c r="M51" s="58"/>
    </row>
    <row r="52" spans="1:13" x14ac:dyDescent="0.35">
      <c r="A52" s="85" t="s">
        <v>180</v>
      </c>
      <c r="B52" s="86"/>
      <c r="C52" s="87">
        <v>27</v>
      </c>
      <c r="D52" s="86"/>
      <c r="E52" s="87">
        <v>27</v>
      </c>
      <c r="F52" s="87">
        <v>25</v>
      </c>
      <c r="G52" s="87">
        <v>25</v>
      </c>
      <c r="H52" s="86"/>
      <c r="I52" s="87">
        <v>10</v>
      </c>
      <c r="J52" s="88">
        <f t="shared" si="1"/>
        <v>8</v>
      </c>
      <c r="L52" s="58"/>
      <c r="M52" s="58"/>
    </row>
    <row r="53" spans="1:13" x14ac:dyDescent="0.35">
      <c r="A53" s="85" t="s">
        <v>181</v>
      </c>
      <c r="B53" s="86"/>
      <c r="C53" s="87">
        <v>25</v>
      </c>
      <c r="D53" s="86"/>
      <c r="E53" s="87">
        <v>25</v>
      </c>
      <c r="F53" s="87">
        <v>23</v>
      </c>
      <c r="G53" s="87">
        <v>23</v>
      </c>
      <c r="H53" s="86"/>
      <c r="I53" s="87">
        <v>10</v>
      </c>
      <c r="J53" s="88">
        <f t="shared" si="1"/>
        <v>8</v>
      </c>
      <c r="L53" s="58"/>
      <c r="M53" s="58"/>
    </row>
    <row r="54" spans="1:13" x14ac:dyDescent="0.35">
      <c r="A54" s="85" t="s">
        <v>182</v>
      </c>
      <c r="B54" s="86"/>
      <c r="C54" s="87">
        <v>27</v>
      </c>
      <c r="D54" s="86"/>
      <c r="E54" s="87">
        <v>27</v>
      </c>
      <c r="F54" s="87">
        <v>25</v>
      </c>
      <c r="G54" s="87">
        <v>25</v>
      </c>
      <c r="H54" s="86"/>
      <c r="I54" s="87">
        <v>27</v>
      </c>
      <c r="J54" s="88">
        <f t="shared" si="1"/>
        <v>25</v>
      </c>
      <c r="L54" s="58"/>
      <c r="M54" s="58"/>
    </row>
    <row r="55" spans="1:13" x14ac:dyDescent="0.35">
      <c r="A55" s="85" t="s">
        <v>183</v>
      </c>
      <c r="B55" s="86"/>
      <c r="C55" s="87">
        <v>27</v>
      </c>
      <c r="D55" s="86"/>
      <c r="E55" s="87">
        <v>27</v>
      </c>
      <c r="F55" s="87">
        <v>25</v>
      </c>
      <c r="G55" s="87">
        <v>25</v>
      </c>
      <c r="H55" s="86"/>
      <c r="I55" s="87">
        <v>27</v>
      </c>
      <c r="J55" s="88">
        <f t="shared" si="1"/>
        <v>25</v>
      </c>
      <c r="L55" s="58"/>
      <c r="M55" s="58"/>
    </row>
    <row r="56" spans="1:13" x14ac:dyDescent="0.35">
      <c r="A56" s="85" t="s">
        <v>184</v>
      </c>
      <c r="B56" s="86"/>
      <c r="C56" s="87">
        <v>27</v>
      </c>
      <c r="D56" s="86"/>
      <c r="E56" s="87">
        <v>27</v>
      </c>
      <c r="F56" s="87">
        <v>25</v>
      </c>
      <c r="G56" s="87">
        <v>25</v>
      </c>
      <c r="H56" s="86"/>
      <c r="I56" s="87">
        <v>27</v>
      </c>
      <c r="J56" s="88">
        <f t="shared" si="1"/>
        <v>25</v>
      </c>
      <c r="L56" s="58"/>
      <c r="M56" s="58"/>
    </row>
    <row r="57" spans="1:13" x14ac:dyDescent="0.35">
      <c r="A57" s="85" t="s">
        <v>185</v>
      </c>
      <c r="B57" s="86"/>
      <c r="C57" s="87">
        <v>20</v>
      </c>
      <c r="D57" s="86"/>
      <c r="E57" s="87">
        <v>20</v>
      </c>
      <c r="F57" s="87">
        <v>18</v>
      </c>
      <c r="G57" s="87">
        <v>18</v>
      </c>
      <c r="H57" s="86"/>
      <c r="I57" s="87">
        <v>20</v>
      </c>
      <c r="J57" s="88">
        <f t="shared" si="1"/>
        <v>18</v>
      </c>
      <c r="L57" s="58"/>
      <c r="M57" s="58"/>
    </row>
    <row r="58" spans="1:13" x14ac:dyDescent="0.35">
      <c r="A58" s="85" t="s">
        <v>186</v>
      </c>
      <c r="B58" s="86"/>
      <c r="C58" s="87">
        <v>27</v>
      </c>
      <c r="D58" s="86"/>
      <c r="E58" s="87">
        <v>27</v>
      </c>
      <c r="F58" s="87">
        <v>25</v>
      </c>
      <c r="G58" s="87">
        <v>25</v>
      </c>
      <c r="H58" s="86"/>
      <c r="I58" s="87">
        <v>10</v>
      </c>
      <c r="J58" s="88">
        <f t="shared" si="1"/>
        <v>8</v>
      </c>
      <c r="L58" s="58"/>
      <c r="M58" s="58"/>
    </row>
    <row r="59" spans="1:13" x14ac:dyDescent="0.35">
      <c r="A59" s="85" t="s">
        <v>187</v>
      </c>
      <c r="B59" s="86"/>
      <c r="C59" s="87">
        <v>27</v>
      </c>
      <c r="D59" s="86"/>
      <c r="E59" s="87">
        <v>27</v>
      </c>
      <c r="F59" s="87">
        <v>25</v>
      </c>
      <c r="G59" s="87">
        <v>25</v>
      </c>
      <c r="H59" s="86"/>
      <c r="I59" s="87">
        <v>27</v>
      </c>
      <c r="J59" s="88">
        <f t="shared" si="1"/>
        <v>25</v>
      </c>
      <c r="L59" s="58"/>
      <c r="M59" s="58"/>
    </row>
    <row r="60" spans="1:13" x14ac:dyDescent="0.35">
      <c r="A60" s="85" t="s">
        <v>188</v>
      </c>
      <c r="B60" s="86"/>
      <c r="C60" s="87">
        <v>9</v>
      </c>
      <c r="D60" s="86"/>
      <c r="E60" s="87">
        <v>9</v>
      </c>
      <c r="F60" s="87">
        <v>7</v>
      </c>
      <c r="G60" s="87">
        <v>7</v>
      </c>
      <c r="H60" s="86"/>
      <c r="I60" s="87">
        <v>9</v>
      </c>
      <c r="J60" s="88">
        <f t="shared" si="1"/>
        <v>7</v>
      </c>
      <c r="L60" s="58"/>
      <c r="M60" s="58"/>
    </row>
    <row r="61" spans="1:13" x14ac:dyDescent="0.35">
      <c r="A61" s="85" t="s">
        <v>189</v>
      </c>
      <c r="B61" s="86"/>
      <c r="C61" s="87">
        <v>9.5</v>
      </c>
      <c r="D61" s="86"/>
      <c r="E61" s="87">
        <v>9.5</v>
      </c>
      <c r="F61" s="87">
        <v>7.5</v>
      </c>
      <c r="G61" s="87">
        <v>7.5</v>
      </c>
      <c r="H61" s="86"/>
      <c r="I61" s="87">
        <v>9.5</v>
      </c>
      <c r="J61" s="88">
        <f t="shared" si="1"/>
        <v>7.5</v>
      </c>
      <c r="L61" s="58"/>
      <c r="M61" s="58"/>
    </row>
    <row r="62" spans="1:13" x14ac:dyDescent="0.35">
      <c r="A62" s="85" t="s">
        <v>190</v>
      </c>
      <c r="B62" s="86"/>
      <c r="C62" s="87">
        <v>27</v>
      </c>
      <c r="D62" s="86"/>
      <c r="E62" s="87">
        <v>27</v>
      </c>
      <c r="F62" s="87">
        <v>25</v>
      </c>
      <c r="G62" s="87">
        <v>25</v>
      </c>
      <c r="H62" s="86"/>
      <c r="I62" s="87">
        <v>10</v>
      </c>
      <c r="J62" s="88">
        <f t="shared" si="1"/>
        <v>8</v>
      </c>
      <c r="L62" s="58"/>
      <c r="M62" s="58"/>
    </row>
    <row r="63" spans="1:13" x14ac:dyDescent="0.35">
      <c r="A63" s="85" t="s">
        <v>191</v>
      </c>
      <c r="B63" s="86"/>
      <c r="C63" s="87">
        <v>27</v>
      </c>
      <c r="D63" s="86"/>
      <c r="E63" s="87">
        <v>27</v>
      </c>
      <c r="F63" s="87">
        <v>25</v>
      </c>
      <c r="G63" s="87">
        <v>25</v>
      </c>
      <c r="H63" s="86"/>
      <c r="I63" s="87">
        <v>27</v>
      </c>
      <c r="J63" s="88">
        <f t="shared" si="1"/>
        <v>25</v>
      </c>
      <c r="L63" s="58"/>
      <c r="M63" s="58"/>
    </row>
    <row r="64" spans="1:13" x14ac:dyDescent="0.35">
      <c r="A64" s="85" t="s">
        <v>192</v>
      </c>
      <c r="B64" s="86"/>
      <c r="C64" s="87">
        <v>27</v>
      </c>
      <c r="D64" s="86"/>
      <c r="E64" s="87">
        <v>27</v>
      </c>
      <c r="F64" s="87">
        <v>25</v>
      </c>
      <c r="G64" s="87">
        <v>25</v>
      </c>
      <c r="H64" s="86"/>
      <c r="I64" s="87">
        <v>10</v>
      </c>
      <c r="J64" s="88">
        <f t="shared" si="1"/>
        <v>8</v>
      </c>
      <c r="L64" s="58"/>
      <c r="M64" s="58"/>
    </row>
    <row r="65" spans="1:13" x14ac:dyDescent="0.35">
      <c r="A65" s="85" t="s">
        <v>193</v>
      </c>
      <c r="B65" s="86"/>
      <c r="C65" s="87">
        <v>27</v>
      </c>
      <c r="D65" s="86"/>
      <c r="E65" s="87">
        <v>27</v>
      </c>
      <c r="F65" s="87">
        <v>25</v>
      </c>
      <c r="G65" s="87">
        <v>25</v>
      </c>
      <c r="H65" s="86"/>
      <c r="I65" s="87">
        <v>27</v>
      </c>
      <c r="J65" s="88">
        <f t="shared" si="1"/>
        <v>25</v>
      </c>
      <c r="L65" s="58"/>
      <c r="M65" s="58"/>
    </row>
    <row r="66" spans="1:13" x14ac:dyDescent="0.35">
      <c r="A66" s="85" t="s">
        <v>194</v>
      </c>
      <c r="B66" s="86"/>
      <c r="C66" s="87">
        <v>27</v>
      </c>
      <c r="D66" s="86"/>
      <c r="E66" s="87">
        <v>27</v>
      </c>
      <c r="F66" s="87">
        <v>25</v>
      </c>
      <c r="G66" s="87">
        <v>25</v>
      </c>
      <c r="H66" s="86"/>
      <c r="I66" s="87">
        <v>27</v>
      </c>
      <c r="J66" s="88">
        <f t="shared" si="1"/>
        <v>25</v>
      </c>
      <c r="L66" s="58"/>
      <c r="M66" s="58"/>
    </row>
    <row r="67" spans="1:13" x14ac:dyDescent="0.35">
      <c r="A67" s="85" t="s">
        <v>195</v>
      </c>
      <c r="B67" s="86"/>
      <c r="C67" s="87">
        <v>27</v>
      </c>
      <c r="D67" s="86"/>
      <c r="E67" s="87">
        <v>27</v>
      </c>
      <c r="F67" s="87">
        <v>25</v>
      </c>
      <c r="G67" s="87">
        <v>25</v>
      </c>
      <c r="H67" s="86"/>
      <c r="I67" s="87">
        <v>27</v>
      </c>
      <c r="J67" s="88">
        <f t="shared" si="1"/>
        <v>25</v>
      </c>
      <c r="L67" s="58"/>
      <c r="M67" s="58"/>
    </row>
    <row r="68" spans="1:13" x14ac:dyDescent="0.35">
      <c r="A68" s="85" t="s">
        <v>196</v>
      </c>
      <c r="B68" s="86"/>
      <c r="C68" s="87">
        <v>14</v>
      </c>
      <c r="D68" s="86"/>
      <c r="E68" s="87">
        <v>14</v>
      </c>
      <c r="F68" s="87">
        <v>12</v>
      </c>
      <c r="G68" s="87">
        <v>12</v>
      </c>
      <c r="H68" s="86"/>
      <c r="I68" s="87">
        <v>10</v>
      </c>
      <c r="J68" s="88">
        <f t="shared" si="1"/>
        <v>8</v>
      </c>
      <c r="L68" s="58"/>
      <c r="M68" s="58"/>
    </row>
    <row r="69" spans="1:13" x14ac:dyDescent="0.35">
      <c r="A69" s="85" t="s">
        <v>197</v>
      </c>
      <c r="B69" s="86"/>
      <c r="C69" s="87">
        <v>27</v>
      </c>
      <c r="D69" s="86"/>
      <c r="E69" s="87">
        <v>27</v>
      </c>
      <c r="F69" s="87">
        <v>25</v>
      </c>
      <c r="G69" s="87">
        <v>25</v>
      </c>
      <c r="H69" s="86"/>
      <c r="I69" s="87">
        <v>27</v>
      </c>
      <c r="J69" s="88">
        <f t="shared" ref="J69:J100" si="2">I69-2</f>
        <v>25</v>
      </c>
      <c r="L69" s="58"/>
      <c r="M69" s="58"/>
    </row>
    <row r="70" spans="1:13" x14ac:dyDescent="0.35">
      <c r="A70" s="85" t="s">
        <v>198</v>
      </c>
      <c r="B70" s="86"/>
      <c r="C70" s="87">
        <v>27</v>
      </c>
      <c r="D70" s="86"/>
      <c r="E70" s="87">
        <v>27</v>
      </c>
      <c r="F70" s="87">
        <v>25</v>
      </c>
      <c r="G70" s="87">
        <v>25</v>
      </c>
      <c r="H70" s="86"/>
      <c r="I70" s="87">
        <v>27</v>
      </c>
      <c r="J70" s="88">
        <f t="shared" si="2"/>
        <v>25</v>
      </c>
      <c r="L70" s="58"/>
      <c r="M70" s="58"/>
    </row>
    <row r="71" spans="1:13" x14ac:dyDescent="0.35">
      <c r="A71" s="85" t="s">
        <v>199</v>
      </c>
      <c r="B71" s="86"/>
      <c r="C71" s="87">
        <v>27</v>
      </c>
      <c r="D71" s="86"/>
      <c r="E71" s="87">
        <v>27</v>
      </c>
      <c r="F71" s="87">
        <v>25</v>
      </c>
      <c r="G71" s="87">
        <v>25</v>
      </c>
      <c r="H71" s="86"/>
      <c r="I71" s="87">
        <v>27</v>
      </c>
      <c r="J71" s="88">
        <f t="shared" si="2"/>
        <v>25</v>
      </c>
      <c r="L71" s="58"/>
      <c r="M71" s="58"/>
    </row>
    <row r="72" spans="1:13" x14ac:dyDescent="0.35">
      <c r="A72" s="85" t="s">
        <v>200</v>
      </c>
      <c r="B72" s="86"/>
      <c r="C72" s="87">
        <v>10</v>
      </c>
      <c r="D72" s="86"/>
      <c r="E72" s="87">
        <v>10</v>
      </c>
      <c r="F72" s="87">
        <v>8</v>
      </c>
      <c r="G72" s="87">
        <v>8</v>
      </c>
      <c r="H72" s="86"/>
      <c r="I72" s="87">
        <v>10</v>
      </c>
      <c r="J72" s="88">
        <f t="shared" si="2"/>
        <v>8</v>
      </c>
      <c r="L72" s="58"/>
      <c r="M72" s="58"/>
    </row>
    <row r="73" spans="1:13" x14ac:dyDescent="0.35">
      <c r="A73" s="85" t="s">
        <v>201</v>
      </c>
      <c r="B73" s="86"/>
      <c r="C73" s="87">
        <v>27</v>
      </c>
      <c r="D73" s="86"/>
      <c r="E73" s="87">
        <v>27</v>
      </c>
      <c r="F73" s="87">
        <v>25</v>
      </c>
      <c r="G73" s="87">
        <v>25</v>
      </c>
      <c r="H73" s="86"/>
      <c r="I73" s="87">
        <v>27</v>
      </c>
      <c r="J73" s="88">
        <f t="shared" si="2"/>
        <v>25</v>
      </c>
      <c r="L73" s="58"/>
      <c r="M73" s="58"/>
    </row>
    <row r="74" spans="1:13" x14ac:dyDescent="0.35">
      <c r="A74" s="85" t="s">
        <v>202</v>
      </c>
      <c r="B74" s="86"/>
      <c r="C74" s="87">
        <v>27</v>
      </c>
      <c r="D74" s="86"/>
      <c r="E74" s="87">
        <v>27</v>
      </c>
      <c r="F74" s="87">
        <v>25</v>
      </c>
      <c r="G74" s="87">
        <v>25</v>
      </c>
      <c r="H74" s="86"/>
      <c r="I74" s="87">
        <v>27</v>
      </c>
      <c r="J74" s="88">
        <f t="shared" si="2"/>
        <v>25</v>
      </c>
      <c r="L74" s="58"/>
      <c r="M74" s="58"/>
    </row>
    <row r="75" spans="1:13" x14ac:dyDescent="0.35">
      <c r="A75" s="85" t="s">
        <v>203</v>
      </c>
      <c r="B75" s="86"/>
      <c r="C75" s="87">
        <v>27</v>
      </c>
      <c r="D75" s="86"/>
      <c r="E75" s="87">
        <v>27</v>
      </c>
      <c r="F75" s="87">
        <v>25</v>
      </c>
      <c r="G75" s="87">
        <v>25</v>
      </c>
      <c r="H75" s="86"/>
      <c r="I75" s="87">
        <v>10</v>
      </c>
      <c r="J75" s="88">
        <f t="shared" si="2"/>
        <v>8</v>
      </c>
      <c r="L75" s="58"/>
      <c r="M75" s="58"/>
    </row>
    <row r="76" spans="1:13" x14ac:dyDescent="0.35">
      <c r="A76" s="85" t="s">
        <v>204</v>
      </c>
      <c r="B76" s="86"/>
      <c r="C76" s="87">
        <v>27</v>
      </c>
      <c r="D76" s="86"/>
      <c r="E76" s="87">
        <v>27</v>
      </c>
      <c r="F76" s="87">
        <v>25</v>
      </c>
      <c r="G76" s="87">
        <v>25</v>
      </c>
      <c r="H76" s="86"/>
      <c r="I76" s="87">
        <v>27</v>
      </c>
      <c r="J76" s="88">
        <f t="shared" si="2"/>
        <v>25</v>
      </c>
      <c r="L76" s="58"/>
      <c r="M76" s="58"/>
    </row>
    <row r="77" spans="1:13" x14ac:dyDescent="0.35">
      <c r="A77" s="85" t="s">
        <v>205</v>
      </c>
      <c r="B77" s="86"/>
      <c r="C77" s="87">
        <v>32</v>
      </c>
      <c r="D77" s="86"/>
      <c r="E77" s="87">
        <v>32</v>
      </c>
      <c r="F77" s="87">
        <v>30</v>
      </c>
      <c r="G77" s="87">
        <v>30</v>
      </c>
      <c r="H77" s="86"/>
      <c r="I77" s="87">
        <v>10</v>
      </c>
      <c r="J77" s="88">
        <f t="shared" si="2"/>
        <v>8</v>
      </c>
      <c r="L77" s="58"/>
      <c r="M77" s="58"/>
    </row>
    <row r="78" spans="1:13" x14ac:dyDescent="0.35">
      <c r="A78" s="85" t="s">
        <v>206</v>
      </c>
      <c r="B78" s="86"/>
      <c r="C78" s="87">
        <v>4</v>
      </c>
      <c r="D78" s="86"/>
      <c r="E78" s="87">
        <v>4</v>
      </c>
      <c r="F78" s="87">
        <v>2</v>
      </c>
      <c r="G78" s="87">
        <v>2</v>
      </c>
      <c r="H78" s="86"/>
      <c r="I78" s="87">
        <v>4</v>
      </c>
      <c r="J78" s="88">
        <f t="shared" si="2"/>
        <v>2</v>
      </c>
      <c r="L78" s="58"/>
      <c r="M78" s="58"/>
    </row>
    <row r="79" spans="1:13" x14ac:dyDescent="0.35">
      <c r="A79" s="85" t="s">
        <v>207</v>
      </c>
      <c r="B79" s="86"/>
      <c r="C79" s="87">
        <v>27</v>
      </c>
      <c r="D79" s="86"/>
      <c r="E79" s="87">
        <v>27</v>
      </c>
      <c r="F79" s="87">
        <v>25</v>
      </c>
      <c r="G79" s="87">
        <v>25</v>
      </c>
      <c r="H79" s="86"/>
      <c r="I79" s="87">
        <v>27</v>
      </c>
      <c r="J79" s="88">
        <f t="shared" si="2"/>
        <v>25</v>
      </c>
      <c r="L79" s="58"/>
      <c r="M79" s="58"/>
    </row>
    <row r="80" spans="1:13" x14ac:dyDescent="0.35">
      <c r="A80" s="85" t="s">
        <v>208</v>
      </c>
      <c r="B80" s="86"/>
      <c r="C80" s="87">
        <v>27</v>
      </c>
      <c r="D80" s="86"/>
      <c r="E80" s="87">
        <v>27</v>
      </c>
      <c r="F80" s="87">
        <v>25</v>
      </c>
      <c r="G80" s="87">
        <v>25</v>
      </c>
      <c r="H80" s="86"/>
      <c r="I80" s="87">
        <v>10</v>
      </c>
      <c r="J80" s="88">
        <f t="shared" si="2"/>
        <v>8</v>
      </c>
      <c r="L80" s="58"/>
      <c r="M80" s="58"/>
    </row>
    <row r="81" spans="1:13" x14ac:dyDescent="0.35">
      <c r="A81" s="85" t="s">
        <v>209</v>
      </c>
      <c r="B81" s="86"/>
      <c r="C81" s="87">
        <v>15</v>
      </c>
      <c r="D81" s="86"/>
      <c r="E81" s="87">
        <v>15</v>
      </c>
      <c r="F81" s="87">
        <v>13</v>
      </c>
      <c r="G81" s="87">
        <v>13</v>
      </c>
      <c r="H81" s="86"/>
      <c r="I81" s="87">
        <v>10</v>
      </c>
      <c r="J81" s="88">
        <f t="shared" si="2"/>
        <v>8</v>
      </c>
      <c r="L81" s="58"/>
      <c r="M81" s="58"/>
    </row>
    <row r="82" spans="1:13" x14ac:dyDescent="0.35">
      <c r="A82" s="85" t="s">
        <v>210</v>
      </c>
      <c r="B82" s="86"/>
      <c r="C82" s="87">
        <v>27</v>
      </c>
      <c r="D82" s="86"/>
      <c r="E82" s="87">
        <v>27</v>
      </c>
      <c r="F82" s="87">
        <v>25</v>
      </c>
      <c r="G82" s="87">
        <v>25</v>
      </c>
      <c r="H82" s="86"/>
      <c r="I82" s="87">
        <v>10</v>
      </c>
      <c r="J82" s="88">
        <f t="shared" si="2"/>
        <v>8</v>
      </c>
      <c r="L82" s="58"/>
      <c r="M82" s="58"/>
    </row>
    <row r="83" spans="1:13" x14ac:dyDescent="0.35">
      <c r="A83" s="71" t="s">
        <v>211</v>
      </c>
      <c r="B83" s="86"/>
      <c r="C83" s="86">
        <f>F83+2</f>
        <v>72.900000000000006</v>
      </c>
      <c r="D83" s="86"/>
      <c r="E83" s="86">
        <f>G83+2</f>
        <v>72.900000000000006</v>
      </c>
      <c r="F83" s="86">
        <v>70.900000000000006</v>
      </c>
      <c r="G83" s="86">
        <v>70.900000000000006</v>
      </c>
      <c r="H83" s="86"/>
      <c r="I83" s="86">
        <f>J83+2</f>
        <v>72.900000000000006</v>
      </c>
      <c r="J83" s="88">
        <v>70.900000000000006</v>
      </c>
      <c r="L83" s="58"/>
      <c r="M83" s="58"/>
    </row>
    <row r="84" spans="1:13" x14ac:dyDescent="0.35">
      <c r="A84" s="71" t="s">
        <v>212</v>
      </c>
      <c r="B84" s="86"/>
      <c r="C84" s="86">
        <f>F84+2</f>
        <v>96.3</v>
      </c>
      <c r="D84" s="86"/>
      <c r="E84" s="86">
        <f>G84+2</f>
        <v>96.3</v>
      </c>
      <c r="F84" s="86">
        <v>94.3</v>
      </c>
      <c r="G84" s="86">
        <v>94.3</v>
      </c>
      <c r="H84" s="86"/>
      <c r="I84" s="86">
        <f>J84+2</f>
        <v>96.3</v>
      </c>
      <c r="J84" s="88">
        <v>94.3</v>
      </c>
      <c r="L84" s="58"/>
      <c r="M84" s="58"/>
    </row>
    <row r="85" spans="1:13" x14ac:dyDescent="0.35">
      <c r="A85" s="71" t="s">
        <v>213</v>
      </c>
      <c r="B85" s="86"/>
      <c r="C85" s="86"/>
      <c r="D85" s="86"/>
      <c r="E85" s="86"/>
      <c r="F85" s="86"/>
      <c r="G85" s="86"/>
      <c r="H85" s="86"/>
      <c r="I85" s="86"/>
      <c r="J85" s="88"/>
      <c r="L85" s="58"/>
      <c r="M85" s="58"/>
    </row>
    <row r="86" spans="1:13" x14ac:dyDescent="0.35">
      <c r="A86" s="76" t="s">
        <v>214</v>
      </c>
      <c r="B86" s="89"/>
      <c r="C86" s="89"/>
      <c r="D86" s="89"/>
      <c r="E86" s="89"/>
      <c r="F86" s="89"/>
      <c r="G86" s="89"/>
      <c r="H86" s="89"/>
      <c r="I86" s="89"/>
      <c r="J86" s="90"/>
      <c r="L86" s="58"/>
      <c r="M86" s="58"/>
    </row>
    <row r="87" spans="1:13" x14ac:dyDescent="0.35">
      <c r="A87" s="58"/>
      <c r="B87" s="58"/>
      <c r="C87" s="58"/>
      <c r="D87" s="58"/>
      <c r="E87" s="58"/>
      <c r="F87" s="58"/>
      <c r="G87" s="58"/>
      <c r="H87" s="58"/>
      <c r="I87" s="58"/>
      <c r="J87" s="58"/>
      <c r="K87" s="58"/>
      <c r="L87" s="58"/>
      <c r="M87" s="58"/>
    </row>
    <row r="88" spans="1:13" s="82" customFormat="1" ht="37.5" customHeight="1" x14ac:dyDescent="0.35">
      <c r="A88" s="84" t="s">
        <v>215</v>
      </c>
      <c r="B88" s="91"/>
      <c r="C88" s="63"/>
      <c r="D88" s="63"/>
      <c r="E88" s="63"/>
      <c r="F88" s="63"/>
      <c r="G88" s="63"/>
      <c r="H88" s="63"/>
      <c r="I88" s="63"/>
      <c r="J88" s="63"/>
      <c r="K88" s="63"/>
      <c r="L88" s="63"/>
      <c r="M88" s="63"/>
    </row>
    <row r="89" spans="1:13" ht="77.5" x14ac:dyDescent="0.35">
      <c r="A89" s="13" t="s">
        <v>216</v>
      </c>
      <c r="B89" s="14" t="s">
        <v>217</v>
      </c>
      <c r="C89" s="14" t="s">
        <v>218</v>
      </c>
      <c r="D89" s="14" t="s">
        <v>219</v>
      </c>
      <c r="E89" s="14" t="s">
        <v>220</v>
      </c>
      <c r="F89" s="14" t="s">
        <v>221</v>
      </c>
      <c r="G89" s="14" t="s">
        <v>222</v>
      </c>
      <c r="H89" s="14" t="s">
        <v>223</v>
      </c>
      <c r="I89" s="14" t="s">
        <v>224</v>
      </c>
      <c r="J89" s="14" t="s">
        <v>225</v>
      </c>
      <c r="K89" s="14" t="s">
        <v>226</v>
      </c>
      <c r="L89" s="14" t="s">
        <v>227</v>
      </c>
      <c r="M89" s="15" t="s">
        <v>228</v>
      </c>
    </row>
    <row r="90" spans="1:13" x14ac:dyDescent="0.35">
      <c r="A90" s="85" t="s">
        <v>86</v>
      </c>
      <c r="B90" s="92" t="s">
        <v>229</v>
      </c>
      <c r="C90" s="92" t="b">
        <f>FALSE()</f>
        <v>0</v>
      </c>
      <c r="D90" s="92" t="s">
        <v>230</v>
      </c>
      <c r="E90" s="87" t="s">
        <v>231</v>
      </c>
      <c r="F90" s="87" t="s">
        <v>232</v>
      </c>
      <c r="G90" s="93">
        <v>0.114547032899864</v>
      </c>
      <c r="H90" s="93">
        <v>27.9882185744186</v>
      </c>
      <c r="I90" s="86" t="str">
        <f t="shared" ref="I90:I153" si="3">B90&amp;"|"&amp;D90</f>
        <v>Cereals|700to900</v>
      </c>
      <c r="J90" s="93">
        <v>0.56822387045147205</v>
      </c>
      <c r="K90" s="93">
        <v>23.2462167171538</v>
      </c>
      <c r="L90" s="93">
        <v>0.51566840947844195</v>
      </c>
      <c r="M90" s="45">
        <v>24.132631468277101</v>
      </c>
    </row>
    <row r="91" spans="1:13" x14ac:dyDescent="0.35">
      <c r="A91" s="85" t="s">
        <v>86</v>
      </c>
      <c r="B91" s="92" t="s">
        <v>229</v>
      </c>
      <c r="C91" s="92" t="b">
        <f>TRUE()</f>
        <v>1</v>
      </c>
      <c r="D91" s="92" t="s">
        <v>230</v>
      </c>
      <c r="E91" s="87" t="s">
        <v>231</v>
      </c>
      <c r="F91" s="87" t="s">
        <v>233</v>
      </c>
      <c r="G91" s="93">
        <v>0.11454257304655301</v>
      </c>
      <c r="H91" s="93">
        <v>27.896799494977898</v>
      </c>
      <c r="I91" s="86" t="str">
        <f t="shared" si="3"/>
        <v>Cereals|700to900</v>
      </c>
      <c r="J91" s="93"/>
      <c r="K91" s="93"/>
      <c r="L91" s="93"/>
      <c r="M91" s="45"/>
    </row>
    <row r="92" spans="1:13" x14ac:dyDescent="0.35">
      <c r="A92" s="85" t="s">
        <v>86</v>
      </c>
      <c r="B92" s="92" t="s">
        <v>229</v>
      </c>
      <c r="C92" s="92" t="b">
        <f>FALSE()</f>
        <v>0</v>
      </c>
      <c r="D92" s="92" t="s">
        <v>230</v>
      </c>
      <c r="E92" s="87" t="s">
        <v>234</v>
      </c>
      <c r="F92" s="87" t="s">
        <v>235</v>
      </c>
      <c r="G92" s="93">
        <v>0.67105042420774796</v>
      </c>
      <c r="H92" s="93">
        <v>21.578749910403001</v>
      </c>
      <c r="I92" s="86" t="str">
        <f t="shared" si="3"/>
        <v>Cereals|700to900</v>
      </c>
      <c r="J92" s="93"/>
      <c r="K92" s="93"/>
      <c r="L92" s="93"/>
      <c r="M92" s="45"/>
    </row>
    <row r="93" spans="1:13" x14ac:dyDescent="0.35">
      <c r="A93" s="85" t="s">
        <v>86</v>
      </c>
      <c r="B93" s="92" t="s">
        <v>229</v>
      </c>
      <c r="C93" s="92" t="b">
        <f>TRUE()</f>
        <v>1</v>
      </c>
      <c r="D93" s="92" t="s">
        <v>230</v>
      </c>
      <c r="E93" s="87" t="s">
        <v>234</v>
      </c>
      <c r="F93" s="87" t="s">
        <v>236</v>
      </c>
      <c r="G93" s="93">
        <v>0.67101051287774705</v>
      </c>
      <c r="H93" s="93">
        <v>21.516613376482798</v>
      </c>
      <c r="I93" s="86" t="str">
        <f t="shared" si="3"/>
        <v>Cereals|700to900</v>
      </c>
      <c r="J93" s="93"/>
      <c r="K93" s="93"/>
      <c r="L93" s="93"/>
      <c r="M93" s="45"/>
    </row>
    <row r="94" spans="1:13" x14ac:dyDescent="0.35">
      <c r="A94" s="85" t="s">
        <v>86</v>
      </c>
      <c r="B94" s="92" t="s">
        <v>229</v>
      </c>
      <c r="C94" s="92" t="b">
        <f>FALSE()</f>
        <v>0</v>
      </c>
      <c r="D94" s="92" t="s">
        <v>230</v>
      </c>
      <c r="E94" s="87" t="s">
        <v>237</v>
      </c>
      <c r="F94" s="87" t="s">
        <v>238</v>
      </c>
      <c r="G94" s="93">
        <v>0.91907415424680505</v>
      </c>
      <c r="H94" s="93">
        <v>20.171681666639898</v>
      </c>
      <c r="I94" s="86" t="str">
        <f t="shared" si="3"/>
        <v>Cereals|700to900</v>
      </c>
      <c r="J94" s="93"/>
      <c r="K94" s="93"/>
      <c r="L94" s="93"/>
      <c r="M94" s="45"/>
    </row>
    <row r="95" spans="1:13" x14ac:dyDescent="0.35">
      <c r="A95" s="85" t="s">
        <v>86</v>
      </c>
      <c r="B95" s="92" t="s">
        <v>229</v>
      </c>
      <c r="C95" s="92" t="b">
        <f>TRUE()</f>
        <v>1</v>
      </c>
      <c r="D95" s="92" t="s">
        <v>230</v>
      </c>
      <c r="E95" s="87" t="s">
        <v>237</v>
      </c>
      <c r="F95" s="87" t="s">
        <v>239</v>
      </c>
      <c r="G95" s="93">
        <v>0.91899372795833101</v>
      </c>
      <c r="H95" s="93">
        <v>20.121159183910599</v>
      </c>
      <c r="I95" s="86" t="str">
        <f t="shared" si="3"/>
        <v>Cereals|700to900</v>
      </c>
      <c r="J95" s="93"/>
      <c r="K95" s="93"/>
      <c r="L95" s="93"/>
      <c r="M95" s="45"/>
    </row>
    <row r="96" spans="1:13" x14ac:dyDescent="0.35">
      <c r="A96" s="85" t="s">
        <v>86</v>
      </c>
      <c r="B96" s="92" t="s">
        <v>229</v>
      </c>
      <c r="C96" s="92" t="b">
        <f>TRUE()</f>
        <v>1</v>
      </c>
      <c r="D96" s="92" t="s">
        <v>240</v>
      </c>
      <c r="E96" s="87" t="s">
        <v>231</v>
      </c>
      <c r="F96" s="87" t="s">
        <v>241</v>
      </c>
      <c r="G96" s="93">
        <v>0.200460441112043</v>
      </c>
      <c r="H96" s="93">
        <v>29.655198071107201</v>
      </c>
      <c r="I96" s="86" t="str">
        <f t="shared" si="3"/>
        <v>Cereals|900to1200</v>
      </c>
      <c r="J96" s="93">
        <v>0.200460441112043</v>
      </c>
      <c r="K96" s="93">
        <v>25.384498452334601</v>
      </c>
      <c r="L96" s="93"/>
      <c r="M96" s="45"/>
    </row>
    <row r="97" spans="1:14" x14ac:dyDescent="0.35">
      <c r="A97" s="85" t="s">
        <v>86</v>
      </c>
      <c r="B97" s="92" t="s">
        <v>242</v>
      </c>
      <c r="C97" s="92" t="b">
        <f>FALSE()</f>
        <v>0</v>
      </c>
      <c r="D97" s="92" t="s">
        <v>230</v>
      </c>
      <c r="E97" s="87" t="s">
        <v>231</v>
      </c>
      <c r="F97" s="87" t="s">
        <v>243</v>
      </c>
      <c r="G97" s="93">
        <v>8.8296053765286597E-2</v>
      </c>
      <c r="H97" s="93">
        <v>19.121686908953301</v>
      </c>
      <c r="I97" s="86" t="str">
        <f t="shared" si="3"/>
        <v>General|700to900</v>
      </c>
      <c r="J97" s="93">
        <v>0.40244950323659401</v>
      </c>
      <c r="K97" s="93">
        <v>15.4623765573048</v>
      </c>
      <c r="L97" s="93">
        <v>0.426051381862807</v>
      </c>
      <c r="M97" s="45">
        <v>16.419173411450199</v>
      </c>
    </row>
    <row r="98" spans="1:14" x14ac:dyDescent="0.35">
      <c r="A98" s="85" t="s">
        <v>86</v>
      </c>
      <c r="B98" s="92" t="s">
        <v>242</v>
      </c>
      <c r="C98" s="92" t="b">
        <f>TRUE()</f>
        <v>1</v>
      </c>
      <c r="D98" s="92" t="s">
        <v>230</v>
      </c>
      <c r="E98" s="87" t="s">
        <v>231</v>
      </c>
      <c r="F98" s="87" t="s">
        <v>244</v>
      </c>
      <c r="G98" s="93">
        <v>8.8296053765286597E-2</v>
      </c>
      <c r="H98" s="93">
        <v>19.068529144817202</v>
      </c>
      <c r="I98" s="86" t="str">
        <f t="shared" si="3"/>
        <v>General|700to900</v>
      </c>
      <c r="J98" s="93"/>
      <c r="K98" s="93"/>
      <c r="L98" s="93"/>
      <c r="M98" s="45"/>
    </row>
    <row r="99" spans="1:14" x14ac:dyDescent="0.35">
      <c r="A99" s="85" t="s">
        <v>86</v>
      </c>
      <c r="B99" s="92" t="s">
        <v>242</v>
      </c>
      <c r="C99" s="92" t="b">
        <f>FALSE()</f>
        <v>0</v>
      </c>
      <c r="D99" s="92" t="s">
        <v>230</v>
      </c>
      <c r="E99" s="87" t="s">
        <v>234</v>
      </c>
      <c r="F99" s="87" t="s">
        <v>245</v>
      </c>
      <c r="G99" s="93">
        <v>0.43793824959359001</v>
      </c>
      <c r="H99" s="93">
        <v>14.357835113419901</v>
      </c>
      <c r="I99" s="86" t="str">
        <f t="shared" si="3"/>
        <v>General|700to900</v>
      </c>
      <c r="J99" s="93"/>
      <c r="K99" s="93"/>
      <c r="L99" s="93"/>
      <c r="M99" s="45"/>
    </row>
    <row r="100" spans="1:14" x14ac:dyDescent="0.35">
      <c r="A100" s="85" t="s">
        <v>86</v>
      </c>
      <c r="B100" s="92" t="s">
        <v>242</v>
      </c>
      <c r="C100" s="92" t="b">
        <f>TRUE()</f>
        <v>1</v>
      </c>
      <c r="D100" s="92" t="s">
        <v>230</v>
      </c>
      <c r="E100" s="87" t="s">
        <v>234</v>
      </c>
      <c r="F100" s="87" t="s">
        <v>246</v>
      </c>
      <c r="G100" s="93">
        <v>0.43793824959359001</v>
      </c>
      <c r="H100" s="93">
        <v>14.322697312479299</v>
      </c>
      <c r="I100" s="86" t="str">
        <f t="shared" si="3"/>
        <v>General|700to900</v>
      </c>
      <c r="J100" s="93"/>
      <c r="K100" s="93"/>
      <c r="L100" s="93"/>
      <c r="M100" s="45"/>
    </row>
    <row r="101" spans="1:14" x14ac:dyDescent="0.35">
      <c r="A101" s="85" t="s">
        <v>86</v>
      </c>
      <c r="B101" s="92" t="s">
        <v>242</v>
      </c>
      <c r="C101" s="92" t="b">
        <f>FALSE()</f>
        <v>0</v>
      </c>
      <c r="D101" s="92" t="s">
        <v>230</v>
      </c>
      <c r="E101" s="87" t="s">
        <v>237</v>
      </c>
      <c r="F101" s="87" t="s">
        <v>247</v>
      </c>
      <c r="G101" s="93">
        <v>0.68111420635090703</v>
      </c>
      <c r="H101" s="93">
        <v>12.9355915937562</v>
      </c>
      <c r="I101" s="86" t="str">
        <f t="shared" si="3"/>
        <v>General|700to900</v>
      </c>
      <c r="J101" s="93"/>
      <c r="K101" s="93"/>
      <c r="L101" s="93"/>
      <c r="M101" s="45"/>
    </row>
    <row r="102" spans="1:14" x14ac:dyDescent="0.35">
      <c r="A102" s="85" t="s">
        <v>86</v>
      </c>
      <c r="B102" s="92" t="s">
        <v>242</v>
      </c>
      <c r="C102" s="92" t="b">
        <f>TRUE()</f>
        <v>1</v>
      </c>
      <c r="D102" s="92" t="s">
        <v>230</v>
      </c>
      <c r="E102" s="87" t="s">
        <v>237</v>
      </c>
      <c r="F102" s="87" t="s">
        <v>248</v>
      </c>
      <c r="G102" s="93">
        <v>0.68111420635090703</v>
      </c>
      <c r="H102" s="93">
        <v>12.907607649541299</v>
      </c>
      <c r="I102" s="86" t="str">
        <f t="shared" si="3"/>
        <v>General|700to900</v>
      </c>
      <c r="J102" s="93"/>
      <c r="K102" s="93"/>
      <c r="L102" s="93"/>
      <c r="M102" s="45"/>
    </row>
    <row r="103" spans="1:14" x14ac:dyDescent="0.35">
      <c r="A103" s="85" t="s">
        <v>86</v>
      </c>
      <c r="B103" s="92" t="s">
        <v>242</v>
      </c>
      <c r="C103" s="92" t="b">
        <f>TRUE()</f>
        <v>1</v>
      </c>
      <c r="D103" s="92" t="s">
        <v>240</v>
      </c>
      <c r="E103" s="87" t="s">
        <v>231</v>
      </c>
      <c r="F103" s="87" t="s">
        <v>249</v>
      </c>
      <c r="G103" s="93">
        <v>0.157061735108283</v>
      </c>
      <c r="H103" s="93">
        <v>20.3861966713383</v>
      </c>
      <c r="I103" s="86" t="str">
        <f t="shared" si="3"/>
        <v>General|900to1200</v>
      </c>
      <c r="J103" s="93">
        <v>0.49685701774144397</v>
      </c>
      <c r="K103" s="93">
        <v>19.319719784317101</v>
      </c>
      <c r="L103" s="93"/>
      <c r="M103" s="45"/>
    </row>
    <row r="104" spans="1:14" x14ac:dyDescent="0.35">
      <c r="A104" s="85" t="s">
        <v>86</v>
      </c>
      <c r="B104" s="92" t="s">
        <v>242</v>
      </c>
      <c r="C104" s="92" t="b">
        <f>TRUE()</f>
        <v>1</v>
      </c>
      <c r="D104" s="92" t="s">
        <v>240</v>
      </c>
      <c r="E104" s="87" t="s">
        <v>234</v>
      </c>
      <c r="F104" s="87" t="s">
        <v>250</v>
      </c>
      <c r="G104" s="93">
        <v>0.83665230037460603</v>
      </c>
      <c r="H104" s="93">
        <v>18.253242897295799</v>
      </c>
      <c r="I104" s="86" t="str">
        <f t="shared" si="3"/>
        <v>General|900to1200</v>
      </c>
      <c r="J104" s="93"/>
      <c r="K104" s="93"/>
      <c r="L104" s="93"/>
      <c r="M104" s="45"/>
    </row>
    <row r="105" spans="1:14" x14ac:dyDescent="0.35">
      <c r="A105" s="85" t="s">
        <v>86</v>
      </c>
      <c r="B105" s="92" t="s">
        <v>251</v>
      </c>
      <c r="C105" s="92" t="b">
        <f>FALSE()</f>
        <v>0</v>
      </c>
      <c r="D105" s="92" t="s">
        <v>230</v>
      </c>
      <c r="E105" s="87" t="s">
        <v>231</v>
      </c>
      <c r="F105" s="87" t="s">
        <v>252</v>
      </c>
      <c r="G105" s="93">
        <v>0.100527810930805</v>
      </c>
      <c r="H105" s="93">
        <v>21.320130124648902</v>
      </c>
      <c r="I105" s="86" t="str">
        <f t="shared" si="3"/>
        <v>Horticulture|700to900</v>
      </c>
      <c r="J105" s="93">
        <v>0.50195829757662302</v>
      </c>
      <c r="K105" s="93">
        <v>16.8587647783249</v>
      </c>
      <c r="L105" s="93">
        <v>0.43568839582382701</v>
      </c>
      <c r="M105" s="45">
        <v>18.093878658984298</v>
      </c>
    </row>
    <row r="106" spans="1:14" x14ac:dyDescent="0.35">
      <c r="A106" s="85" t="s">
        <v>86</v>
      </c>
      <c r="B106" s="92" t="s">
        <v>251</v>
      </c>
      <c r="C106" s="92" t="b">
        <f>TRUE()</f>
        <v>1</v>
      </c>
      <c r="D106" s="92" t="s">
        <v>230</v>
      </c>
      <c r="E106" s="87" t="s">
        <v>231</v>
      </c>
      <c r="F106" s="87" t="s">
        <v>253</v>
      </c>
      <c r="G106" s="93">
        <v>0.100527810930805</v>
      </c>
      <c r="H106" s="93">
        <v>21.262489534345299</v>
      </c>
      <c r="I106" s="86" t="str">
        <f t="shared" si="3"/>
        <v>Horticulture|700to900</v>
      </c>
      <c r="J106" s="93"/>
      <c r="K106" s="93"/>
      <c r="L106" s="93"/>
      <c r="M106" s="45"/>
    </row>
    <row r="107" spans="1:14" x14ac:dyDescent="0.35">
      <c r="A107" s="85" t="s">
        <v>86</v>
      </c>
      <c r="B107" s="92" t="s">
        <v>251</v>
      </c>
      <c r="C107" s="92" t="b">
        <f>TRUE()</f>
        <v>1</v>
      </c>
      <c r="D107" s="92" t="s">
        <v>230</v>
      </c>
      <c r="E107" s="87" t="s">
        <v>234</v>
      </c>
      <c r="F107" s="87" t="s">
        <v>254</v>
      </c>
      <c r="G107" s="93">
        <v>0.57978879748313195</v>
      </c>
      <c r="H107" s="93">
        <v>15.470438338529901</v>
      </c>
      <c r="I107" s="86" t="str">
        <f t="shared" si="3"/>
        <v>Horticulture|700to900</v>
      </c>
      <c r="J107" s="93"/>
      <c r="K107" s="93"/>
      <c r="L107" s="93"/>
      <c r="M107" s="45"/>
    </row>
    <row r="108" spans="1:14" x14ac:dyDescent="0.35">
      <c r="A108" s="85" t="s">
        <v>86</v>
      </c>
      <c r="B108" s="92" t="s">
        <v>251</v>
      </c>
      <c r="C108" s="92" t="b">
        <f>FALSE()</f>
        <v>0</v>
      </c>
      <c r="D108" s="92" t="s">
        <v>230</v>
      </c>
      <c r="E108" s="87" t="s">
        <v>237</v>
      </c>
      <c r="F108" s="87" t="s">
        <v>255</v>
      </c>
      <c r="G108" s="93">
        <v>0.82555828431593303</v>
      </c>
      <c r="H108" s="93">
        <v>13.785725871795901</v>
      </c>
      <c r="I108" s="86" t="str">
        <f t="shared" si="3"/>
        <v>Horticulture|700to900</v>
      </c>
      <c r="J108" s="93"/>
      <c r="K108" s="93"/>
      <c r="L108" s="93"/>
      <c r="M108" s="45"/>
      <c r="N108" s="58"/>
    </row>
    <row r="109" spans="1:14" x14ac:dyDescent="0.35">
      <c r="A109" s="85" t="s">
        <v>86</v>
      </c>
      <c r="B109" s="92" t="s">
        <v>251</v>
      </c>
      <c r="C109" s="92" t="b">
        <f>TRUE()</f>
        <v>1</v>
      </c>
      <c r="D109" s="92" t="s">
        <v>230</v>
      </c>
      <c r="E109" s="87" t="s">
        <v>237</v>
      </c>
      <c r="F109" s="87" t="s">
        <v>256</v>
      </c>
      <c r="G109" s="93">
        <v>0.82555828431593303</v>
      </c>
      <c r="H109" s="93">
        <v>13.7553256076444</v>
      </c>
      <c r="I109" s="86" t="str">
        <f t="shared" si="3"/>
        <v>Horticulture|700to900</v>
      </c>
      <c r="J109" s="93"/>
      <c r="K109" s="93"/>
      <c r="L109" s="93"/>
      <c r="M109" s="45"/>
    </row>
    <row r="110" spans="1:14" x14ac:dyDescent="0.35">
      <c r="A110" s="85" t="s">
        <v>86</v>
      </c>
      <c r="B110" s="92" t="s">
        <v>251</v>
      </c>
      <c r="C110" s="92" t="b">
        <f>TRUE()</f>
        <v>1</v>
      </c>
      <c r="D110" s="92" t="s">
        <v>240</v>
      </c>
      <c r="E110" s="87" t="s">
        <v>231</v>
      </c>
      <c r="F110" s="87" t="s">
        <v>257</v>
      </c>
      <c r="G110" s="93">
        <v>0.18216938696635701</v>
      </c>
      <c r="H110" s="93">
        <v>22.969162476941701</v>
      </c>
      <c r="I110" s="86" t="str">
        <f t="shared" si="3"/>
        <v>Horticulture|900to1200</v>
      </c>
      <c r="J110" s="93">
        <v>0.18216938696635701</v>
      </c>
      <c r="K110" s="93">
        <v>15.5948076891695</v>
      </c>
      <c r="L110" s="93"/>
      <c r="M110" s="45"/>
    </row>
    <row r="111" spans="1:14" x14ac:dyDescent="0.35">
      <c r="A111" s="85" t="s">
        <v>86</v>
      </c>
      <c r="B111" s="92" t="s">
        <v>258</v>
      </c>
      <c r="C111" s="92" t="b">
        <f>FALSE()</f>
        <v>0</v>
      </c>
      <c r="D111" s="92" t="s">
        <v>230</v>
      </c>
      <c r="E111" s="87" t="s">
        <v>231</v>
      </c>
      <c r="F111" s="87" t="s">
        <v>259</v>
      </c>
      <c r="G111" s="93">
        <v>0.116078770807993</v>
      </c>
      <c r="H111" s="93">
        <v>57.930552817529403</v>
      </c>
      <c r="I111" s="86" t="str">
        <f t="shared" si="3"/>
        <v>Pig|700to900</v>
      </c>
      <c r="J111" s="93">
        <v>0.55402803396427802</v>
      </c>
      <c r="K111" s="93">
        <v>44.1807408096494</v>
      </c>
      <c r="L111" s="93">
        <v>0.54107329319712805</v>
      </c>
      <c r="M111" s="45">
        <v>44.6876439518322</v>
      </c>
    </row>
    <row r="112" spans="1:14" x14ac:dyDescent="0.35">
      <c r="A112" s="85" t="s">
        <v>86</v>
      </c>
      <c r="B112" s="92" t="s">
        <v>258</v>
      </c>
      <c r="C112" s="92" t="b">
        <f>TRUE()</f>
        <v>1</v>
      </c>
      <c r="D112" s="92" t="s">
        <v>230</v>
      </c>
      <c r="E112" s="87" t="s">
        <v>231</v>
      </c>
      <c r="F112" s="87" t="s">
        <v>260</v>
      </c>
      <c r="G112" s="93">
        <v>0.11407907802827599</v>
      </c>
      <c r="H112" s="93">
        <v>57.853243891356897</v>
      </c>
      <c r="I112" s="86" t="str">
        <f t="shared" si="3"/>
        <v>Pig|700to900</v>
      </c>
      <c r="J112" s="93"/>
      <c r="K112" s="93"/>
      <c r="L112" s="93"/>
      <c r="M112" s="45"/>
    </row>
    <row r="113" spans="1:13" x14ac:dyDescent="0.35">
      <c r="A113" s="85" t="s">
        <v>86</v>
      </c>
      <c r="B113" s="92" t="s">
        <v>258</v>
      </c>
      <c r="C113" s="92" t="b">
        <f>TRUE()</f>
        <v>1</v>
      </c>
      <c r="D113" s="92" t="s">
        <v>230</v>
      </c>
      <c r="E113" s="87" t="s">
        <v>234</v>
      </c>
      <c r="F113" s="87" t="s">
        <v>261</v>
      </c>
      <c r="G113" s="93">
        <v>0.586915511464006</v>
      </c>
      <c r="H113" s="93">
        <v>40.002358159386503</v>
      </c>
      <c r="I113" s="86" t="str">
        <f t="shared" si="3"/>
        <v>Pig|700to900</v>
      </c>
      <c r="J113" s="93"/>
      <c r="K113" s="93"/>
      <c r="L113" s="93"/>
      <c r="M113" s="45"/>
    </row>
    <row r="114" spans="1:13" x14ac:dyDescent="0.35">
      <c r="A114" s="85" t="s">
        <v>86</v>
      </c>
      <c r="B114" s="92" t="s">
        <v>258</v>
      </c>
      <c r="C114" s="92" t="b">
        <f>FALSE()</f>
        <v>0</v>
      </c>
      <c r="D114" s="92" t="s">
        <v>230</v>
      </c>
      <c r="E114" s="87" t="s">
        <v>237</v>
      </c>
      <c r="F114" s="87" t="s">
        <v>262</v>
      </c>
      <c r="G114" s="93">
        <v>0.95908981962083395</v>
      </c>
      <c r="H114" s="93">
        <v>34.609311452032301</v>
      </c>
      <c r="I114" s="86" t="str">
        <f t="shared" si="3"/>
        <v>Pig|700to900</v>
      </c>
      <c r="J114" s="93"/>
      <c r="K114" s="93"/>
      <c r="L114" s="93"/>
      <c r="M114" s="45"/>
    </row>
    <row r="115" spans="1:13" x14ac:dyDescent="0.35">
      <c r="A115" s="85" t="s">
        <v>86</v>
      </c>
      <c r="B115" s="92" t="s">
        <v>258</v>
      </c>
      <c r="C115" s="92" t="b">
        <f>TRUE()</f>
        <v>1</v>
      </c>
      <c r="D115" s="92" t="s">
        <v>230</v>
      </c>
      <c r="E115" s="87" t="s">
        <v>237</v>
      </c>
      <c r="F115" s="87" t="s">
        <v>263</v>
      </c>
      <c r="G115" s="93">
        <v>0.92920328606453095</v>
      </c>
      <c r="H115" s="93">
        <v>33.042753438855797</v>
      </c>
      <c r="I115" s="86" t="str">
        <f t="shared" si="3"/>
        <v>Pig|700to900</v>
      </c>
      <c r="J115" s="93"/>
      <c r="K115" s="93"/>
      <c r="L115" s="93"/>
      <c r="M115" s="45"/>
    </row>
    <row r="116" spans="1:13" x14ac:dyDescent="0.35">
      <c r="A116" s="85" t="s">
        <v>86</v>
      </c>
      <c r="B116" s="92" t="s">
        <v>264</v>
      </c>
      <c r="C116" s="92" t="b">
        <f>FALSE()</f>
        <v>0</v>
      </c>
      <c r="D116" s="92" t="s">
        <v>230</v>
      </c>
      <c r="E116" s="87" t="s">
        <v>231</v>
      </c>
      <c r="F116" s="87" t="s">
        <v>265</v>
      </c>
      <c r="G116" s="93">
        <v>0.125707484376058</v>
      </c>
      <c r="H116" s="93">
        <v>130.05786656008101</v>
      </c>
      <c r="I116" s="86" t="str">
        <f t="shared" si="3"/>
        <v>Poultry|700to900</v>
      </c>
      <c r="J116" s="93">
        <v>0.47343691570519097</v>
      </c>
      <c r="K116" s="93">
        <v>98.839900933176594</v>
      </c>
      <c r="L116" s="93">
        <v>0.31637375824047198</v>
      </c>
      <c r="M116" s="45">
        <v>116.293464534642</v>
      </c>
    </row>
    <row r="117" spans="1:13" x14ac:dyDescent="0.35">
      <c r="A117" s="85" t="s">
        <v>86</v>
      </c>
      <c r="B117" s="92" t="s">
        <v>264</v>
      </c>
      <c r="C117" s="92" t="b">
        <f>TRUE()</f>
        <v>1</v>
      </c>
      <c r="D117" s="92" t="s">
        <v>230</v>
      </c>
      <c r="E117" s="87" t="s">
        <v>231</v>
      </c>
      <c r="F117" s="87" t="s">
        <v>266</v>
      </c>
      <c r="G117" s="93">
        <v>0.122842993532616</v>
      </c>
      <c r="H117" s="93">
        <v>130.60672419181699</v>
      </c>
      <c r="I117" s="86" t="str">
        <f t="shared" si="3"/>
        <v>Poultry|700to900</v>
      </c>
      <c r="J117" s="93"/>
      <c r="K117" s="93"/>
      <c r="L117" s="93"/>
      <c r="M117" s="45"/>
    </row>
    <row r="118" spans="1:13" x14ac:dyDescent="0.35">
      <c r="A118" s="85" t="s">
        <v>86</v>
      </c>
      <c r="B118" s="92" t="s">
        <v>264</v>
      </c>
      <c r="C118" s="92" t="b">
        <f>TRUE()</f>
        <v>1</v>
      </c>
      <c r="D118" s="92" t="s">
        <v>230</v>
      </c>
      <c r="E118" s="87" t="s">
        <v>237</v>
      </c>
      <c r="F118" s="87" t="s">
        <v>267</v>
      </c>
      <c r="G118" s="93">
        <v>0.82116634703432501</v>
      </c>
      <c r="H118" s="93">
        <v>67.621935306271794</v>
      </c>
      <c r="I118" s="86" t="str">
        <f t="shared" si="3"/>
        <v>Poultry|700to900</v>
      </c>
      <c r="J118" s="93"/>
      <c r="K118" s="93"/>
      <c r="L118" s="93"/>
      <c r="M118" s="45"/>
    </row>
    <row r="119" spans="1:13" x14ac:dyDescent="0.35">
      <c r="A119" s="85" t="s">
        <v>86</v>
      </c>
      <c r="B119" s="92" t="s">
        <v>264</v>
      </c>
      <c r="C119" s="92" t="b">
        <f>TRUE()</f>
        <v>1</v>
      </c>
      <c r="D119" s="92" t="s">
        <v>240</v>
      </c>
      <c r="E119" s="87" t="s">
        <v>231</v>
      </c>
      <c r="F119" s="87" t="s">
        <v>268</v>
      </c>
      <c r="G119" s="93">
        <v>0.19577820801889001</v>
      </c>
      <c r="H119" s="93">
        <v>136.88733208039801</v>
      </c>
      <c r="I119" s="86" t="str">
        <f t="shared" si="3"/>
        <v>Poultry|900to1200</v>
      </c>
      <c r="J119" s="93">
        <v>0.19577820801889001</v>
      </c>
      <c r="K119" s="93">
        <v>126.01231956975801</v>
      </c>
      <c r="L119" s="93"/>
      <c r="M119" s="45"/>
    </row>
    <row r="120" spans="1:13" x14ac:dyDescent="0.35">
      <c r="A120" s="85" t="s">
        <v>86</v>
      </c>
      <c r="B120" s="92" t="s">
        <v>269</v>
      </c>
      <c r="C120" s="92" t="b">
        <f>TRUE()</f>
        <v>1</v>
      </c>
      <c r="D120" s="92" t="s">
        <v>230</v>
      </c>
      <c r="E120" s="87" t="s">
        <v>231</v>
      </c>
      <c r="F120" s="87" t="s">
        <v>270</v>
      </c>
      <c r="G120" s="93">
        <v>0.13138802758252499</v>
      </c>
      <c r="H120" s="93">
        <v>43.500438777289503</v>
      </c>
      <c r="I120" s="86" t="str">
        <f t="shared" si="3"/>
        <v>Dairy|700to900</v>
      </c>
      <c r="J120" s="93">
        <v>0.64774327431567102</v>
      </c>
      <c r="K120" s="93">
        <v>31.520251187894399</v>
      </c>
      <c r="L120" s="93">
        <v>0.49788604296365402</v>
      </c>
      <c r="M120" s="45">
        <v>36.335570571255602</v>
      </c>
    </row>
    <row r="121" spans="1:13" x14ac:dyDescent="0.35">
      <c r="A121" s="85" t="s">
        <v>86</v>
      </c>
      <c r="B121" s="92" t="s">
        <v>269</v>
      </c>
      <c r="C121" s="92" t="b">
        <f>TRUE()</f>
        <v>1</v>
      </c>
      <c r="D121" s="92" t="s">
        <v>230</v>
      </c>
      <c r="E121" s="87" t="s">
        <v>237</v>
      </c>
      <c r="F121" s="87" t="s">
        <v>271</v>
      </c>
      <c r="G121" s="93">
        <v>1.1640985210488199</v>
      </c>
      <c r="H121" s="93">
        <v>19.540063598499199</v>
      </c>
      <c r="I121" s="86" t="str">
        <f t="shared" si="3"/>
        <v>Dairy|700to900</v>
      </c>
      <c r="J121" s="93"/>
      <c r="K121" s="93"/>
      <c r="L121" s="93"/>
      <c r="M121" s="45"/>
    </row>
    <row r="122" spans="1:13" x14ac:dyDescent="0.35">
      <c r="A122" s="85" t="s">
        <v>86</v>
      </c>
      <c r="B122" s="92" t="s">
        <v>269</v>
      </c>
      <c r="C122" s="92" t="b">
        <f>TRUE()</f>
        <v>1</v>
      </c>
      <c r="D122" s="92" t="s">
        <v>240</v>
      </c>
      <c r="E122" s="87" t="s">
        <v>231</v>
      </c>
      <c r="F122" s="87" t="s">
        <v>272</v>
      </c>
      <c r="G122" s="93">
        <v>0.19817158025962101</v>
      </c>
      <c r="H122" s="93">
        <v>45.966209337978</v>
      </c>
      <c r="I122" s="86" t="str">
        <f t="shared" si="3"/>
        <v>Dairy|900to1200</v>
      </c>
      <c r="J122" s="93">
        <v>0.19817158025962101</v>
      </c>
      <c r="K122" s="93">
        <v>73.618746780384697</v>
      </c>
      <c r="L122" s="93"/>
      <c r="M122" s="45"/>
    </row>
    <row r="123" spans="1:13" x14ac:dyDescent="0.35">
      <c r="A123" s="85" t="s">
        <v>86</v>
      </c>
      <c r="B123" s="92" t="s">
        <v>273</v>
      </c>
      <c r="C123" s="92" t="b">
        <f>FALSE()</f>
        <v>0</v>
      </c>
      <c r="D123" s="92" t="s">
        <v>230</v>
      </c>
      <c r="E123" s="87" t="s">
        <v>231</v>
      </c>
      <c r="F123" s="87" t="s">
        <v>274</v>
      </c>
      <c r="G123" s="93">
        <v>7.5593882952292801E-2</v>
      </c>
      <c r="H123" s="93">
        <v>12.8864458039101</v>
      </c>
      <c r="I123" s="86" t="str">
        <f t="shared" si="3"/>
        <v>Lowland|700to900</v>
      </c>
      <c r="J123" s="93">
        <v>0.28699650865383702</v>
      </c>
      <c r="K123" s="93">
        <v>9.9000577867463999</v>
      </c>
      <c r="L123" s="93">
        <v>0.272172313747857</v>
      </c>
      <c r="M123" s="45">
        <v>10.7204485820426</v>
      </c>
    </row>
    <row r="124" spans="1:13" x14ac:dyDescent="0.35">
      <c r="A124" s="85" t="s">
        <v>86</v>
      </c>
      <c r="B124" s="92" t="s">
        <v>273</v>
      </c>
      <c r="C124" s="92" t="b">
        <f>TRUE()</f>
        <v>1</v>
      </c>
      <c r="D124" s="92" t="s">
        <v>230</v>
      </c>
      <c r="E124" s="87" t="s">
        <v>231</v>
      </c>
      <c r="F124" s="87" t="s">
        <v>275</v>
      </c>
      <c r="G124" s="93">
        <v>7.5593714501287101E-2</v>
      </c>
      <c r="H124" s="93">
        <v>12.8052708639207</v>
      </c>
      <c r="I124" s="86" t="str">
        <f t="shared" si="3"/>
        <v>Lowland|700to900</v>
      </c>
      <c r="J124" s="93"/>
      <c r="K124" s="93"/>
      <c r="L124" s="93"/>
      <c r="M124" s="45"/>
    </row>
    <row r="125" spans="1:13" x14ac:dyDescent="0.35">
      <c r="A125" s="85" t="s">
        <v>86</v>
      </c>
      <c r="B125" s="92" t="s">
        <v>273</v>
      </c>
      <c r="C125" s="92" t="b">
        <f>FALSE()</f>
        <v>0</v>
      </c>
      <c r="D125" s="92" t="s">
        <v>230</v>
      </c>
      <c r="E125" s="87" t="s">
        <v>234</v>
      </c>
      <c r="F125" s="87" t="s">
        <v>276</v>
      </c>
      <c r="G125" s="93">
        <v>0.18168090899759901</v>
      </c>
      <c r="H125" s="93">
        <v>9.9764251053689907</v>
      </c>
      <c r="I125" s="86" t="str">
        <f t="shared" si="3"/>
        <v>Lowland|700to900</v>
      </c>
      <c r="J125" s="93"/>
      <c r="K125" s="93"/>
      <c r="L125" s="93"/>
      <c r="M125" s="45"/>
    </row>
    <row r="126" spans="1:13" x14ac:dyDescent="0.35">
      <c r="A126" s="85" t="s">
        <v>86</v>
      </c>
      <c r="B126" s="92" t="s">
        <v>273</v>
      </c>
      <c r="C126" s="92" t="b">
        <f>TRUE()</f>
        <v>1</v>
      </c>
      <c r="D126" s="92" t="s">
        <v>230</v>
      </c>
      <c r="E126" s="87" t="s">
        <v>234</v>
      </c>
      <c r="F126" s="87" t="s">
        <v>277</v>
      </c>
      <c r="G126" s="93">
        <v>0.181680700004995</v>
      </c>
      <c r="H126" s="93">
        <v>9.9146056215746103</v>
      </c>
      <c r="I126" s="86" t="str">
        <f t="shared" si="3"/>
        <v>Lowland|700to900</v>
      </c>
      <c r="J126" s="93"/>
      <c r="K126" s="93"/>
      <c r="L126" s="93"/>
      <c r="M126" s="45"/>
    </row>
    <row r="127" spans="1:13" x14ac:dyDescent="0.35">
      <c r="A127" s="85" t="s">
        <v>86</v>
      </c>
      <c r="B127" s="92" t="s">
        <v>273</v>
      </c>
      <c r="C127" s="92" t="b">
        <f>FALSE()</f>
        <v>0</v>
      </c>
      <c r="D127" s="92" t="s">
        <v>230</v>
      </c>
      <c r="E127" s="87" t="s">
        <v>237</v>
      </c>
      <c r="F127" s="87" t="s">
        <v>278</v>
      </c>
      <c r="G127" s="93">
        <v>0.60374534406286695</v>
      </c>
      <c r="H127" s="93">
        <v>6.9988992470651796</v>
      </c>
      <c r="I127" s="86" t="str">
        <f t="shared" si="3"/>
        <v>Lowland|700to900</v>
      </c>
      <c r="J127" s="93"/>
      <c r="K127" s="93"/>
      <c r="L127" s="93"/>
      <c r="M127" s="45"/>
    </row>
    <row r="128" spans="1:13" x14ac:dyDescent="0.35">
      <c r="A128" s="85" t="s">
        <v>86</v>
      </c>
      <c r="B128" s="92" t="s">
        <v>273</v>
      </c>
      <c r="C128" s="92" t="b">
        <f>TRUE()</f>
        <v>1</v>
      </c>
      <c r="D128" s="92" t="s">
        <v>230</v>
      </c>
      <c r="E128" s="87" t="s">
        <v>237</v>
      </c>
      <c r="F128" s="87" t="s">
        <v>279</v>
      </c>
      <c r="G128" s="93">
        <v>0.60371511145523105</v>
      </c>
      <c r="H128" s="93">
        <v>6.9802968747438596</v>
      </c>
      <c r="I128" s="86" t="str">
        <f t="shared" si="3"/>
        <v>Lowland|700to900</v>
      </c>
      <c r="J128" s="93"/>
      <c r="K128" s="93"/>
      <c r="L128" s="93"/>
      <c r="M128" s="45"/>
    </row>
    <row r="129" spans="1:13" x14ac:dyDescent="0.35">
      <c r="A129" s="85" t="s">
        <v>86</v>
      </c>
      <c r="B129" s="92" t="s">
        <v>273</v>
      </c>
      <c r="C129" s="92" t="b">
        <f>TRUE()</f>
        <v>1</v>
      </c>
      <c r="D129" s="92" t="s">
        <v>240</v>
      </c>
      <c r="E129" s="87" t="s">
        <v>231</v>
      </c>
      <c r="F129" s="87" t="s">
        <v>280</v>
      </c>
      <c r="G129" s="93">
        <v>0.124749815491332</v>
      </c>
      <c r="H129" s="93">
        <v>13.622593299317</v>
      </c>
      <c r="I129" s="86" t="str">
        <f t="shared" si="3"/>
        <v>Lowland|900to1200</v>
      </c>
      <c r="J129" s="93">
        <v>0.22768442400429201</v>
      </c>
      <c r="K129" s="93">
        <v>11.1694193039559</v>
      </c>
      <c r="L129" s="93"/>
      <c r="M129" s="45"/>
    </row>
    <row r="130" spans="1:13" x14ac:dyDescent="0.35">
      <c r="A130" s="85" t="s">
        <v>86</v>
      </c>
      <c r="B130" s="92" t="s">
        <v>273</v>
      </c>
      <c r="C130" s="92" t="b">
        <f>TRUE()</f>
        <v>1</v>
      </c>
      <c r="D130" s="92" t="s">
        <v>240</v>
      </c>
      <c r="E130" s="87" t="s">
        <v>234</v>
      </c>
      <c r="F130" s="87" t="s">
        <v>281</v>
      </c>
      <c r="G130" s="93">
        <v>0.330619032517251</v>
      </c>
      <c r="H130" s="93">
        <v>12.579051840440099</v>
      </c>
      <c r="I130" s="86" t="str">
        <f t="shared" si="3"/>
        <v>Lowland|900to1200</v>
      </c>
      <c r="J130" s="93"/>
      <c r="K130" s="93"/>
      <c r="L130" s="93"/>
      <c r="M130" s="45"/>
    </row>
    <row r="131" spans="1:13" x14ac:dyDescent="0.35">
      <c r="A131" s="85" t="s">
        <v>86</v>
      </c>
      <c r="B131" s="92" t="s">
        <v>282</v>
      </c>
      <c r="C131" s="92" t="b">
        <f>TRUE()</f>
        <v>1</v>
      </c>
      <c r="D131" s="92" t="s">
        <v>230</v>
      </c>
      <c r="E131" s="87" t="s">
        <v>231</v>
      </c>
      <c r="F131" s="87" t="s">
        <v>283</v>
      </c>
      <c r="G131" s="93">
        <v>0.106500203282428</v>
      </c>
      <c r="H131" s="93">
        <v>24.7670527154132</v>
      </c>
      <c r="I131" s="86" t="str">
        <f t="shared" si="3"/>
        <v>Mixed|700to900</v>
      </c>
      <c r="J131" s="93">
        <v>0.49483225359477701</v>
      </c>
      <c r="K131" s="93">
        <v>19.979952111029601</v>
      </c>
      <c r="L131" s="93">
        <v>0.41692629656361302</v>
      </c>
      <c r="M131" s="45">
        <v>21.558086846493101</v>
      </c>
    </row>
    <row r="132" spans="1:13" x14ac:dyDescent="0.35">
      <c r="A132" s="85" t="s">
        <v>86</v>
      </c>
      <c r="B132" s="92" t="s">
        <v>282</v>
      </c>
      <c r="C132" s="92" t="b">
        <f>TRUE()</f>
        <v>1</v>
      </c>
      <c r="D132" s="92" t="s">
        <v>230</v>
      </c>
      <c r="E132" s="87" t="s">
        <v>234</v>
      </c>
      <c r="F132" s="87" t="s">
        <v>284</v>
      </c>
      <c r="G132" s="93">
        <v>0.50695962820081197</v>
      </c>
      <c r="H132" s="93">
        <v>19.036764759049099</v>
      </c>
      <c r="I132" s="86" t="str">
        <f t="shared" si="3"/>
        <v>Mixed|700to900</v>
      </c>
      <c r="J132" s="93"/>
      <c r="K132" s="93"/>
      <c r="L132" s="93"/>
      <c r="M132" s="45"/>
    </row>
    <row r="133" spans="1:13" x14ac:dyDescent="0.35">
      <c r="A133" s="85" t="s">
        <v>86</v>
      </c>
      <c r="B133" s="92" t="s">
        <v>282</v>
      </c>
      <c r="C133" s="92" t="b">
        <f>TRUE()</f>
        <v>1</v>
      </c>
      <c r="D133" s="92" t="s">
        <v>230</v>
      </c>
      <c r="E133" s="87" t="s">
        <v>237</v>
      </c>
      <c r="F133" s="87" t="s">
        <v>285</v>
      </c>
      <c r="G133" s="93">
        <v>0.87103692930109</v>
      </c>
      <c r="H133" s="93">
        <v>16.136038858626499</v>
      </c>
      <c r="I133" s="86" t="str">
        <f t="shared" si="3"/>
        <v>Mixed|700to900</v>
      </c>
      <c r="J133" s="93"/>
      <c r="K133" s="93"/>
      <c r="L133" s="93"/>
      <c r="M133" s="45"/>
    </row>
    <row r="134" spans="1:13" x14ac:dyDescent="0.35">
      <c r="A134" s="85" t="s">
        <v>86</v>
      </c>
      <c r="B134" s="92" t="s">
        <v>282</v>
      </c>
      <c r="C134" s="92" t="b">
        <f>TRUE()</f>
        <v>1</v>
      </c>
      <c r="D134" s="92" t="s">
        <v>240</v>
      </c>
      <c r="E134" s="87" t="s">
        <v>231</v>
      </c>
      <c r="F134" s="87" t="s">
        <v>286</v>
      </c>
      <c r="G134" s="93">
        <v>0.18320842547012001</v>
      </c>
      <c r="H134" s="93">
        <v>26.292491052883602</v>
      </c>
      <c r="I134" s="86" t="str">
        <f t="shared" si="3"/>
        <v>Mixed|900to1200</v>
      </c>
      <c r="J134" s="93">
        <v>0.18320842547012001</v>
      </c>
      <c r="K134" s="93">
        <v>31.543447301252002</v>
      </c>
      <c r="L134" s="93"/>
      <c r="M134" s="45"/>
    </row>
    <row r="135" spans="1:13" x14ac:dyDescent="0.35">
      <c r="A135" s="85" t="s">
        <v>287</v>
      </c>
      <c r="B135" s="92" t="s">
        <v>229</v>
      </c>
      <c r="C135" s="92" t="b">
        <f>FALSE()</f>
        <v>0</v>
      </c>
      <c r="D135" s="92" t="s">
        <v>230</v>
      </c>
      <c r="E135" s="87" t="s">
        <v>231</v>
      </c>
      <c r="F135" s="87" t="s">
        <v>288</v>
      </c>
      <c r="G135" s="93">
        <v>0.143926341932306</v>
      </c>
      <c r="H135" s="93">
        <v>25.701549634946598</v>
      </c>
      <c r="I135" s="86" t="str">
        <f t="shared" si="3"/>
        <v>Cereals|700to900</v>
      </c>
      <c r="J135" s="93">
        <v>0.59292354852337104</v>
      </c>
      <c r="K135" s="93">
        <v>21.283448774911299</v>
      </c>
      <c r="L135" s="93">
        <v>0.54469344361934202</v>
      </c>
      <c r="M135" s="45">
        <v>22.104412704620799</v>
      </c>
    </row>
    <row r="136" spans="1:13" x14ac:dyDescent="0.35">
      <c r="A136" s="85" t="s">
        <v>287</v>
      </c>
      <c r="B136" s="92" t="s">
        <v>229</v>
      </c>
      <c r="C136" s="92" t="b">
        <f>TRUE()</f>
        <v>1</v>
      </c>
      <c r="D136" s="92" t="s">
        <v>230</v>
      </c>
      <c r="E136" s="87" t="s">
        <v>231</v>
      </c>
      <c r="F136" s="87" t="s">
        <v>289</v>
      </c>
      <c r="G136" s="93">
        <v>0.14391461298858199</v>
      </c>
      <c r="H136" s="93">
        <v>25.617103086056701</v>
      </c>
      <c r="I136" s="86" t="str">
        <f t="shared" si="3"/>
        <v>Cereals|700to900</v>
      </c>
      <c r="J136" s="93"/>
      <c r="K136" s="93"/>
      <c r="L136" s="93"/>
      <c r="M136" s="45"/>
    </row>
    <row r="137" spans="1:13" x14ac:dyDescent="0.35">
      <c r="A137" s="85" t="s">
        <v>287</v>
      </c>
      <c r="B137" s="92" t="s">
        <v>229</v>
      </c>
      <c r="C137" s="92" t="b">
        <f>FALSE()</f>
        <v>0</v>
      </c>
      <c r="D137" s="92" t="s">
        <v>230</v>
      </c>
      <c r="E137" s="87" t="s">
        <v>234</v>
      </c>
      <c r="F137" s="87" t="s">
        <v>290</v>
      </c>
      <c r="G137" s="93">
        <v>0.68207679662481902</v>
      </c>
      <c r="H137" s="93">
        <v>19.7943968685478</v>
      </c>
      <c r="I137" s="86" t="str">
        <f t="shared" si="3"/>
        <v>Cereals|700to900</v>
      </c>
      <c r="J137" s="93"/>
      <c r="K137" s="93"/>
      <c r="L137" s="93"/>
      <c r="M137" s="45"/>
    </row>
    <row r="138" spans="1:13" x14ac:dyDescent="0.35">
      <c r="A138" s="85" t="s">
        <v>287</v>
      </c>
      <c r="B138" s="92" t="s">
        <v>229</v>
      </c>
      <c r="C138" s="92" t="b">
        <f>TRUE()</f>
        <v>1</v>
      </c>
      <c r="D138" s="92" t="s">
        <v>230</v>
      </c>
      <c r="E138" s="87" t="s">
        <v>234</v>
      </c>
      <c r="F138" s="87" t="s">
        <v>291</v>
      </c>
      <c r="G138" s="93">
        <v>0.68200921624979904</v>
      </c>
      <c r="H138" s="93">
        <v>19.735321799142302</v>
      </c>
      <c r="I138" s="86" t="str">
        <f t="shared" si="3"/>
        <v>Cereals|700to900</v>
      </c>
      <c r="J138" s="93"/>
      <c r="K138" s="93"/>
      <c r="L138" s="93"/>
      <c r="M138" s="45"/>
    </row>
    <row r="139" spans="1:13" x14ac:dyDescent="0.35">
      <c r="A139" s="85" t="s">
        <v>287</v>
      </c>
      <c r="B139" s="92" t="s">
        <v>229</v>
      </c>
      <c r="C139" s="92" t="b">
        <f>FALSE()</f>
        <v>0</v>
      </c>
      <c r="D139" s="92" t="s">
        <v>230</v>
      </c>
      <c r="E139" s="87" t="s">
        <v>237</v>
      </c>
      <c r="F139" s="87" t="s">
        <v>292</v>
      </c>
      <c r="G139" s="93">
        <v>0.95276750701298696</v>
      </c>
      <c r="H139" s="93">
        <v>18.3543998212395</v>
      </c>
      <c r="I139" s="86" t="str">
        <f t="shared" si="3"/>
        <v>Cereals|700to900</v>
      </c>
      <c r="J139" s="93"/>
      <c r="K139" s="93"/>
      <c r="L139" s="93"/>
      <c r="M139" s="45"/>
    </row>
    <row r="140" spans="1:13" x14ac:dyDescent="0.35">
      <c r="A140" s="85" t="s">
        <v>287</v>
      </c>
      <c r="B140" s="92" t="s">
        <v>229</v>
      </c>
      <c r="C140" s="92" t="b">
        <f>TRUE()</f>
        <v>1</v>
      </c>
      <c r="D140" s="92" t="s">
        <v>230</v>
      </c>
      <c r="E140" s="87" t="s">
        <v>237</v>
      </c>
      <c r="F140" s="87" t="s">
        <v>293</v>
      </c>
      <c r="G140" s="93">
        <v>0.95261411298209198</v>
      </c>
      <c r="H140" s="93">
        <v>18.305596931560402</v>
      </c>
      <c r="I140" s="86" t="str">
        <f t="shared" si="3"/>
        <v>Cereals|700to900</v>
      </c>
      <c r="J140" s="93"/>
      <c r="K140" s="93"/>
      <c r="L140" s="93"/>
      <c r="M140" s="45"/>
    </row>
    <row r="141" spans="1:13" x14ac:dyDescent="0.35">
      <c r="A141" s="85" t="s">
        <v>287</v>
      </c>
      <c r="B141" s="92" t="s">
        <v>229</v>
      </c>
      <c r="C141" s="92" t="b">
        <f>TRUE()</f>
        <v>1</v>
      </c>
      <c r="D141" s="92" t="s">
        <v>240</v>
      </c>
      <c r="E141" s="87" t="s">
        <v>231</v>
      </c>
      <c r="F141" s="87" t="s">
        <v>294</v>
      </c>
      <c r="G141" s="93">
        <v>0.25554551754480798</v>
      </c>
      <c r="H141" s="93">
        <v>27.222520790851899</v>
      </c>
      <c r="I141" s="86" t="str">
        <f t="shared" si="3"/>
        <v>Cereals|900to1200</v>
      </c>
      <c r="J141" s="93">
        <v>0.89965122935600805</v>
      </c>
      <c r="K141" s="93">
        <v>24.168159812207001</v>
      </c>
      <c r="L141" s="93"/>
      <c r="M141" s="45"/>
    </row>
    <row r="142" spans="1:13" x14ac:dyDescent="0.35">
      <c r="A142" s="85" t="s">
        <v>287</v>
      </c>
      <c r="B142" s="92" t="s">
        <v>229</v>
      </c>
      <c r="C142" s="92" t="b">
        <f>TRUE()</f>
        <v>1</v>
      </c>
      <c r="D142" s="92" t="s">
        <v>240</v>
      </c>
      <c r="E142" s="87" t="s">
        <v>237</v>
      </c>
      <c r="F142" s="87" t="s">
        <v>295</v>
      </c>
      <c r="G142" s="93">
        <v>1.5437569411672101</v>
      </c>
      <c r="H142" s="93">
        <v>21.1137988335621</v>
      </c>
      <c r="I142" s="86" t="str">
        <f t="shared" si="3"/>
        <v>Cereals|900to1200</v>
      </c>
      <c r="J142" s="93"/>
      <c r="K142" s="93"/>
      <c r="L142" s="93"/>
      <c r="M142" s="45"/>
    </row>
    <row r="143" spans="1:13" x14ac:dyDescent="0.35">
      <c r="A143" s="85" t="s">
        <v>287</v>
      </c>
      <c r="B143" s="92" t="s">
        <v>242</v>
      </c>
      <c r="C143" s="92" t="b">
        <f>FALSE()</f>
        <v>0</v>
      </c>
      <c r="D143" s="92" t="s">
        <v>230</v>
      </c>
      <c r="E143" s="87" t="s">
        <v>231</v>
      </c>
      <c r="F143" s="87" t="s">
        <v>296</v>
      </c>
      <c r="G143" s="93">
        <v>0.112048101846297</v>
      </c>
      <c r="H143" s="93">
        <v>21.0814432873991</v>
      </c>
      <c r="I143" s="86" t="str">
        <f t="shared" si="3"/>
        <v>General|700to900</v>
      </c>
      <c r="J143" s="93">
        <v>0.428804541416556</v>
      </c>
      <c r="K143" s="93">
        <v>16.729520222636399</v>
      </c>
      <c r="L143" s="93">
        <v>0.90922100290712804</v>
      </c>
      <c r="M143" s="45">
        <v>18.8474701997823</v>
      </c>
    </row>
    <row r="144" spans="1:13" x14ac:dyDescent="0.35">
      <c r="A144" s="85" t="s">
        <v>287</v>
      </c>
      <c r="B144" s="92" t="s">
        <v>242</v>
      </c>
      <c r="C144" s="92" t="b">
        <f>TRUE()</f>
        <v>1</v>
      </c>
      <c r="D144" s="92" t="s">
        <v>230</v>
      </c>
      <c r="E144" s="87" t="s">
        <v>231</v>
      </c>
      <c r="F144" s="87" t="s">
        <v>297</v>
      </c>
      <c r="G144" s="93">
        <v>0.112048101846297</v>
      </c>
      <c r="H144" s="93">
        <v>21.022457976239899</v>
      </c>
      <c r="I144" s="86" t="str">
        <f t="shared" si="3"/>
        <v>General|700to900</v>
      </c>
      <c r="J144" s="93"/>
      <c r="K144" s="93"/>
      <c r="L144" s="93"/>
      <c r="M144" s="45"/>
    </row>
    <row r="145" spans="1:13" x14ac:dyDescent="0.35">
      <c r="A145" s="85" t="s">
        <v>287</v>
      </c>
      <c r="B145" s="92" t="s">
        <v>242</v>
      </c>
      <c r="C145" s="92" t="b">
        <f>FALSE()</f>
        <v>0</v>
      </c>
      <c r="D145" s="92" t="s">
        <v>230</v>
      </c>
      <c r="E145" s="87" t="s">
        <v>234</v>
      </c>
      <c r="F145" s="87" t="s">
        <v>298</v>
      </c>
      <c r="G145" s="93">
        <v>0.46049859635613</v>
      </c>
      <c r="H145" s="93">
        <v>15.4632236248033</v>
      </c>
      <c r="I145" s="86" t="str">
        <f t="shared" si="3"/>
        <v>General|700to900</v>
      </c>
      <c r="J145" s="93"/>
      <c r="K145" s="93"/>
      <c r="L145" s="93"/>
      <c r="M145" s="45"/>
    </row>
    <row r="146" spans="1:13" x14ac:dyDescent="0.35">
      <c r="A146" s="85" t="s">
        <v>287</v>
      </c>
      <c r="B146" s="92" t="s">
        <v>242</v>
      </c>
      <c r="C146" s="92" t="b">
        <f>TRUE()</f>
        <v>1</v>
      </c>
      <c r="D146" s="92" t="s">
        <v>230</v>
      </c>
      <c r="E146" s="87" t="s">
        <v>234</v>
      </c>
      <c r="F146" s="87" t="s">
        <v>299</v>
      </c>
      <c r="G146" s="93">
        <v>0.46049859635613</v>
      </c>
      <c r="H146" s="93">
        <v>15.4241090198073</v>
      </c>
      <c r="I146" s="86" t="str">
        <f t="shared" si="3"/>
        <v>General|700to900</v>
      </c>
      <c r="J146" s="93"/>
      <c r="K146" s="93"/>
      <c r="L146" s="93"/>
      <c r="M146" s="45"/>
    </row>
    <row r="147" spans="1:13" x14ac:dyDescent="0.35">
      <c r="A147" s="85" t="s">
        <v>287</v>
      </c>
      <c r="B147" s="92" t="s">
        <v>242</v>
      </c>
      <c r="C147" s="92" t="b">
        <f>FALSE()</f>
        <v>0</v>
      </c>
      <c r="D147" s="92" t="s">
        <v>230</v>
      </c>
      <c r="E147" s="87" t="s">
        <v>237</v>
      </c>
      <c r="F147" s="87" t="s">
        <v>300</v>
      </c>
      <c r="G147" s="93">
        <v>0.713866926047242</v>
      </c>
      <c r="H147" s="93">
        <v>13.7142223375228</v>
      </c>
      <c r="I147" s="86" t="str">
        <f t="shared" si="3"/>
        <v>General|700to900</v>
      </c>
      <c r="J147" s="93"/>
      <c r="K147" s="93"/>
      <c r="L147" s="93"/>
      <c r="M147" s="45"/>
    </row>
    <row r="148" spans="1:13" x14ac:dyDescent="0.35">
      <c r="A148" s="85" t="s">
        <v>287</v>
      </c>
      <c r="B148" s="92" t="s">
        <v>242</v>
      </c>
      <c r="C148" s="92" t="b">
        <f>TRUE()</f>
        <v>1</v>
      </c>
      <c r="D148" s="92" t="s">
        <v>230</v>
      </c>
      <c r="E148" s="87" t="s">
        <v>237</v>
      </c>
      <c r="F148" s="87" t="s">
        <v>301</v>
      </c>
      <c r="G148" s="93">
        <v>0.713866926047242</v>
      </c>
      <c r="H148" s="93">
        <v>13.6830083607028</v>
      </c>
      <c r="I148" s="86" t="str">
        <f t="shared" si="3"/>
        <v>General|700to900</v>
      </c>
      <c r="J148" s="93"/>
      <c r="K148" s="93"/>
      <c r="L148" s="93"/>
      <c r="M148" s="45"/>
    </row>
    <row r="149" spans="1:13" x14ac:dyDescent="0.35">
      <c r="A149" s="85" t="s">
        <v>287</v>
      </c>
      <c r="B149" s="92" t="s">
        <v>242</v>
      </c>
      <c r="C149" s="92" t="b">
        <f>TRUE()</f>
        <v>1</v>
      </c>
      <c r="D149" s="92" t="s">
        <v>240</v>
      </c>
      <c r="E149" s="87" t="s">
        <v>231</v>
      </c>
      <c r="F149" s="87" t="s">
        <v>302</v>
      </c>
      <c r="G149" s="93">
        <v>0.203156163692151</v>
      </c>
      <c r="H149" s="93">
        <v>22.397683080263299</v>
      </c>
      <c r="I149" s="86" t="str">
        <f t="shared" si="3"/>
        <v>General|900to1200</v>
      </c>
      <c r="J149" s="93">
        <v>0.69686873242473601</v>
      </c>
      <c r="K149" s="93">
        <v>18.999656186831299</v>
      </c>
      <c r="L149" s="93"/>
      <c r="M149" s="45"/>
    </row>
    <row r="150" spans="1:13" x14ac:dyDescent="0.35">
      <c r="A150" s="85" t="s">
        <v>287</v>
      </c>
      <c r="B150" s="92" t="s">
        <v>242</v>
      </c>
      <c r="C150" s="92" t="b">
        <f>TRUE()</f>
        <v>1</v>
      </c>
      <c r="D150" s="92" t="s">
        <v>240</v>
      </c>
      <c r="E150" s="87" t="s">
        <v>237</v>
      </c>
      <c r="F150" s="87" t="s">
        <v>303</v>
      </c>
      <c r="G150" s="93">
        <v>1.1905813011573201</v>
      </c>
      <c r="H150" s="93">
        <v>15.601629293399199</v>
      </c>
      <c r="I150" s="86" t="str">
        <f t="shared" si="3"/>
        <v>General|900to1200</v>
      </c>
      <c r="J150" s="93"/>
      <c r="K150" s="93"/>
      <c r="L150" s="93"/>
      <c r="M150" s="45"/>
    </row>
    <row r="151" spans="1:13" x14ac:dyDescent="0.35">
      <c r="A151" s="85" t="s">
        <v>287</v>
      </c>
      <c r="B151" s="92" t="s">
        <v>242</v>
      </c>
      <c r="C151" s="92" t="b">
        <f>FALSE()</f>
        <v>0</v>
      </c>
      <c r="D151" s="92" t="s">
        <v>304</v>
      </c>
      <c r="E151" s="87" t="s">
        <v>234</v>
      </c>
      <c r="F151" s="87" t="s">
        <v>305</v>
      </c>
      <c r="G151" s="93">
        <v>1.8663246450102899</v>
      </c>
      <c r="H151" s="93">
        <v>27.682993339851102</v>
      </c>
      <c r="I151" s="86" t="str">
        <f t="shared" si="3"/>
        <v>General|Over1500</v>
      </c>
      <c r="J151" s="93">
        <v>2.5628226578612301</v>
      </c>
      <c r="K151" s="93">
        <v>25.043462508842801</v>
      </c>
      <c r="L151" s="93"/>
      <c r="M151" s="45"/>
    </row>
    <row r="152" spans="1:13" x14ac:dyDescent="0.35">
      <c r="A152" s="85" t="s">
        <v>287</v>
      </c>
      <c r="B152" s="92" t="s">
        <v>242</v>
      </c>
      <c r="C152" s="92" t="b">
        <f>TRUE()</f>
        <v>1</v>
      </c>
      <c r="D152" s="92" t="s">
        <v>304</v>
      </c>
      <c r="E152" s="87" t="s">
        <v>237</v>
      </c>
      <c r="F152" s="87" t="s">
        <v>306</v>
      </c>
      <c r="G152" s="93">
        <v>3.25932067071217</v>
      </c>
      <c r="H152" s="93">
        <v>22.403931677834599</v>
      </c>
      <c r="I152" s="86" t="str">
        <f t="shared" si="3"/>
        <v>General|Over1500</v>
      </c>
      <c r="J152" s="93"/>
      <c r="K152" s="93"/>
      <c r="L152" s="93"/>
      <c r="M152" s="45"/>
    </row>
    <row r="153" spans="1:13" x14ac:dyDescent="0.35">
      <c r="A153" s="85" t="s">
        <v>287</v>
      </c>
      <c r="B153" s="92" t="s">
        <v>251</v>
      </c>
      <c r="C153" s="92" t="b">
        <f>FALSE()</f>
        <v>0</v>
      </c>
      <c r="D153" s="92" t="s">
        <v>230</v>
      </c>
      <c r="E153" s="87" t="s">
        <v>231</v>
      </c>
      <c r="F153" s="87" t="s">
        <v>307</v>
      </c>
      <c r="G153" s="93">
        <v>0.12336551468465901</v>
      </c>
      <c r="H153" s="93">
        <v>21.322359676447299</v>
      </c>
      <c r="I153" s="86" t="str">
        <f t="shared" si="3"/>
        <v>Horticulture|700to900</v>
      </c>
      <c r="J153" s="93">
        <v>0.503386688977011</v>
      </c>
      <c r="K153" s="93">
        <v>16.8105179029025</v>
      </c>
      <c r="L153" s="93">
        <v>0.40395801423227301</v>
      </c>
      <c r="M153" s="45">
        <v>18.314794769912801</v>
      </c>
    </row>
    <row r="154" spans="1:13" x14ac:dyDescent="0.35">
      <c r="A154" s="85" t="s">
        <v>287</v>
      </c>
      <c r="B154" s="92" t="s">
        <v>251</v>
      </c>
      <c r="C154" s="92" t="b">
        <f>TRUE()</f>
        <v>1</v>
      </c>
      <c r="D154" s="92" t="s">
        <v>230</v>
      </c>
      <c r="E154" s="87" t="s">
        <v>231</v>
      </c>
      <c r="F154" s="87" t="s">
        <v>308</v>
      </c>
      <c r="G154" s="93">
        <v>0.12336551468465901</v>
      </c>
      <c r="H154" s="93">
        <v>21.260511349320101</v>
      </c>
      <c r="I154" s="86" t="str">
        <f t="shared" ref="I154:I217" si="4">B154&amp;"|"&amp;D154</f>
        <v>Horticulture|700to900</v>
      </c>
      <c r="J154" s="93"/>
      <c r="K154" s="93"/>
      <c r="L154" s="93"/>
      <c r="M154" s="45"/>
    </row>
    <row r="155" spans="1:13" x14ac:dyDescent="0.35">
      <c r="A155" s="85" t="s">
        <v>287</v>
      </c>
      <c r="B155" s="92" t="s">
        <v>251</v>
      </c>
      <c r="C155" s="92" t="b">
        <f>FALSE()</f>
        <v>0</v>
      </c>
      <c r="D155" s="92" t="s">
        <v>230</v>
      </c>
      <c r="E155" s="87" t="s">
        <v>234</v>
      </c>
      <c r="F155" s="87" t="s">
        <v>309</v>
      </c>
      <c r="G155" s="93">
        <v>0.56481198614087302</v>
      </c>
      <c r="H155" s="93">
        <v>15.467705626671</v>
      </c>
      <c r="I155" s="86" t="str">
        <f t="shared" si="4"/>
        <v>Horticulture|700to900</v>
      </c>
      <c r="J155" s="93"/>
      <c r="K155" s="93"/>
      <c r="L155" s="93"/>
      <c r="M155" s="45"/>
    </row>
    <row r="156" spans="1:13" x14ac:dyDescent="0.35">
      <c r="A156" s="85" t="s">
        <v>287</v>
      </c>
      <c r="B156" s="92" t="s">
        <v>251</v>
      </c>
      <c r="C156" s="92" t="b">
        <f>TRUE()</f>
        <v>1</v>
      </c>
      <c r="D156" s="92" t="s">
        <v>230</v>
      </c>
      <c r="E156" s="87" t="s">
        <v>234</v>
      </c>
      <c r="F156" s="87" t="s">
        <v>310</v>
      </c>
      <c r="G156" s="93">
        <v>0.56481198614087302</v>
      </c>
      <c r="H156" s="93">
        <v>15.426807698426799</v>
      </c>
      <c r="I156" s="86" t="str">
        <f t="shared" si="4"/>
        <v>Horticulture|700to900</v>
      </c>
      <c r="J156" s="93"/>
      <c r="K156" s="93"/>
      <c r="L156" s="93"/>
      <c r="M156" s="45"/>
    </row>
    <row r="157" spans="1:13" x14ac:dyDescent="0.35">
      <c r="A157" s="85" t="s">
        <v>287</v>
      </c>
      <c r="B157" s="92" t="s">
        <v>251</v>
      </c>
      <c r="C157" s="92" t="b">
        <f>FALSE()</f>
        <v>0</v>
      </c>
      <c r="D157" s="92" t="s">
        <v>230</v>
      </c>
      <c r="E157" s="87" t="s">
        <v>237</v>
      </c>
      <c r="F157" s="87" t="s">
        <v>311</v>
      </c>
      <c r="G157" s="93">
        <v>0.82198256610550102</v>
      </c>
      <c r="H157" s="93">
        <v>13.6414884055892</v>
      </c>
      <c r="I157" s="86" t="str">
        <f t="shared" si="4"/>
        <v>Horticulture|700to900</v>
      </c>
      <c r="J157" s="93"/>
      <c r="K157" s="93"/>
      <c r="L157" s="93"/>
      <c r="M157" s="45"/>
    </row>
    <row r="158" spans="1:13" x14ac:dyDescent="0.35">
      <c r="A158" s="85" t="s">
        <v>287</v>
      </c>
      <c r="B158" s="92" t="s">
        <v>251</v>
      </c>
      <c r="C158" s="92" t="b">
        <f>TRUE()</f>
        <v>1</v>
      </c>
      <c r="D158" s="92" t="s">
        <v>240</v>
      </c>
      <c r="E158" s="87" t="s">
        <v>231</v>
      </c>
      <c r="F158" s="87" t="s">
        <v>312</v>
      </c>
      <c r="G158" s="93">
        <v>0.22541051763707201</v>
      </c>
      <c r="H158" s="93">
        <v>22.769895863022398</v>
      </c>
      <c r="I158" s="86" t="str">
        <f t="shared" si="4"/>
        <v>Horticulture|900to1200</v>
      </c>
      <c r="J158" s="93">
        <v>0.22541051763707201</v>
      </c>
      <c r="K158" s="93">
        <v>22.769895863022398</v>
      </c>
      <c r="L158" s="93"/>
      <c r="M158" s="45"/>
    </row>
    <row r="159" spans="1:13" x14ac:dyDescent="0.35">
      <c r="A159" s="85" t="s">
        <v>287</v>
      </c>
      <c r="B159" s="92" t="s">
        <v>258</v>
      </c>
      <c r="C159" s="92" t="b">
        <f>TRUE()</f>
        <v>1</v>
      </c>
      <c r="D159" s="92" t="s">
        <v>230</v>
      </c>
      <c r="E159" s="87" t="s">
        <v>231</v>
      </c>
      <c r="F159" s="87" t="s">
        <v>313</v>
      </c>
      <c r="G159" s="93">
        <v>0.15401717832919201</v>
      </c>
      <c r="H159" s="93">
        <v>63.822079068535899</v>
      </c>
      <c r="I159" s="86" t="str">
        <f t="shared" si="4"/>
        <v>Pig|700to900</v>
      </c>
      <c r="J159" s="93">
        <v>0.54416408296210905</v>
      </c>
      <c r="K159" s="93">
        <v>49.778806439224603</v>
      </c>
      <c r="L159" s="93">
        <v>0.54416408296210905</v>
      </c>
      <c r="M159" s="45">
        <v>49.778806439224603</v>
      </c>
    </row>
    <row r="160" spans="1:13" x14ac:dyDescent="0.35">
      <c r="A160" s="85" t="s">
        <v>287</v>
      </c>
      <c r="B160" s="92" t="s">
        <v>258</v>
      </c>
      <c r="C160" s="92" t="b">
        <f>TRUE()</f>
        <v>1</v>
      </c>
      <c r="D160" s="92" t="s">
        <v>230</v>
      </c>
      <c r="E160" s="87" t="s">
        <v>237</v>
      </c>
      <c r="F160" s="87" t="s">
        <v>314</v>
      </c>
      <c r="G160" s="93">
        <v>0.93431098759502496</v>
      </c>
      <c r="H160" s="93">
        <v>35.735533809913299</v>
      </c>
      <c r="I160" s="86" t="str">
        <f t="shared" si="4"/>
        <v>Pig|700to900</v>
      </c>
      <c r="J160" s="93"/>
      <c r="K160" s="93"/>
      <c r="L160" s="93"/>
      <c r="M160" s="45"/>
    </row>
    <row r="161" spans="1:13" x14ac:dyDescent="0.35">
      <c r="A161" s="85" t="s">
        <v>287</v>
      </c>
      <c r="B161" s="92" t="s">
        <v>264</v>
      </c>
      <c r="C161" s="92" t="b">
        <f>FALSE()</f>
        <v>0</v>
      </c>
      <c r="D161" s="92" t="s">
        <v>230</v>
      </c>
      <c r="E161" s="87" t="s">
        <v>231</v>
      </c>
      <c r="F161" s="87" t="s">
        <v>315</v>
      </c>
      <c r="G161" s="93">
        <v>0.14276148989993101</v>
      </c>
      <c r="H161" s="93">
        <v>56.496269202068603</v>
      </c>
      <c r="I161" s="86" t="str">
        <f t="shared" si="4"/>
        <v>Poultry|700to900</v>
      </c>
      <c r="J161" s="93">
        <v>0.469648299732085</v>
      </c>
      <c r="K161" s="93">
        <v>42.409989313930197</v>
      </c>
      <c r="L161" s="93">
        <v>0.466585938104218</v>
      </c>
      <c r="M161" s="45">
        <v>42.904914516234903</v>
      </c>
    </row>
    <row r="162" spans="1:13" x14ac:dyDescent="0.35">
      <c r="A162" s="85" t="s">
        <v>287</v>
      </c>
      <c r="B162" s="92" t="s">
        <v>264</v>
      </c>
      <c r="C162" s="92" t="b">
        <f>TRUE()</f>
        <v>1</v>
      </c>
      <c r="D162" s="92" t="s">
        <v>230</v>
      </c>
      <c r="E162" s="87" t="s">
        <v>231</v>
      </c>
      <c r="F162" s="87" t="s">
        <v>316</v>
      </c>
      <c r="G162" s="93">
        <v>0.14094861782839499</v>
      </c>
      <c r="H162" s="93">
        <v>56.568269490381802</v>
      </c>
      <c r="I162" s="86" t="str">
        <f t="shared" si="4"/>
        <v>Poultry|700to900</v>
      </c>
      <c r="J162" s="93"/>
      <c r="K162" s="93"/>
      <c r="L162" s="93"/>
      <c r="M162" s="45"/>
    </row>
    <row r="163" spans="1:13" x14ac:dyDescent="0.35">
      <c r="A163" s="85" t="s">
        <v>287</v>
      </c>
      <c r="B163" s="92" t="s">
        <v>264</v>
      </c>
      <c r="C163" s="92" t="b">
        <f>TRUE()</f>
        <v>1</v>
      </c>
      <c r="D163" s="92" t="s">
        <v>230</v>
      </c>
      <c r="E163" s="87" t="s">
        <v>234</v>
      </c>
      <c r="F163" s="87" t="s">
        <v>317</v>
      </c>
      <c r="G163" s="93">
        <v>0.47126452302245098</v>
      </c>
      <c r="H163" s="93">
        <v>38.254022340955601</v>
      </c>
      <c r="I163" s="86" t="str">
        <f t="shared" si="4"/>
        <v>Poultry|700to900</v>
      </c>
      <c r="J163" s="93"/>
      <c r="K163" s="93"/>
      <c r="L163" s="93"/>
      <c r="M163" s="45"/>
    </row>
    <row r="164" spans="1:13" x14ac:dyDescent="0.35">
      <c r="A164" s="85" t="s">
        <v>287</v>
      </c>
      <c r="B164" s="92" t="s">
        <v>264</v>
      </c>
      <c r="C164" s="92" t="b">
        <f>FALSE()</f>
        <v>0</v>
      </c>
      <c r="D164" s="92" t="s">
        <v>230</v>
      </c>
      <c r="E164" s="87" t="s">
        <v>237</v>
      </c>
      <c r="F164" s="87" t="s">
        <v>318</v>
      </c>
      <c r="G164" s="93">
        <v>0.79673175834540799</v>
      </c>
      <c r="H164" s="93">
        <v>32.407676110453103</v>
      </c>
      <c r="I164" s="86" t="str">
        <f t="shared" si="4"/>
        <v>Poultry|700to900</v>
      </c>
      <c r="J164" s="93"/>
      <c r="K164" s="93"/>
      <c r="L164" s="93"/>
      <c r="M164" s="45"/>
    </row>
    <row r="165" spans="1:13" x14ac:dyDescent="0.35">
      <c r="A165" s="85" t="s">
        <v>287</v>
      </c>
      <c r="B165" s="92" t="s">
        <v>264</v>
      </c>
      <c r="C165" s="92" t="b">
        <f>TRUE()</f>
        <v>1</v>
      </c>
      <c r="D165" s="92" t="s">
        <v>230</v>
      </c>
      <c r="E165" s="87" t="s">
        <v>237</v>
      </c>
      <c r="F165" s="87" t="s">
        <v>319</v>
      </c>
      <c r="G165" s="93">
        <v>0.78122330142490404</v>
      </c>
      <c r="H165" s="93">
        <v>30.7983354373156</v>
      </c>
      <c r="I165" s="86" t="str">
        <f t="shared" si="4"/>
        <v>Poultry|700to900</v>
      </c>
      <c r="J165" s="93"/>
      <c r="K165" s="93"/>
      <c r="L165" s="93"/>
      <c r="M165" s="45"/>
    </row>
    <row r="166" spans="1:13" x14ac:dyDescent="0.35">
      <c r="A166" s="85" t="s">
        <v>287</v>
      </c>
      <c r="B166" s="92" t="s">
        <v>269</v>
      </c>
      <c r="C166" s="92" t="b">
        <f>FALSE()</f>
        <v>0</v>
      </c>
      <c r="D166" s="92" t="s">
        <v>230</v>
      </c>
      <c r="E166" s="87" t="s">
        <v>231</v>
      </c>
      <c r="F166" s="87" t="s">
        <v>320</v>
      </c>
      <c r="G166" s="93">
        <v>0.14404652026279699</v>
      </c>
      <c r="H166" s="93">
        <v>29.893278460712899</v>
      </c>
      <c r="I166" s="86" t="str">
        <f t="shared" si="4"/>
        <v>Dairy|700to900</v>
      </c>
      <c r="J166" s="93">
        <v>0.49128783501052697</v>
      </c>
      <c r="K166" s="93">
        <v>22.661710714619801</v>
      </c>
      <c r="L166" s="93">
        <v>1.0157180800294701</v>
      </c>
      <c r="M166" s="45">
        <v>23.769904608175899</v>
      </c>
    </row>
    <row r="167" spans="1:13" x14ac:dyDescent="0.35">
      <c r="A167" s="85" t="s">
        <v>287</v>
      </c>
      <c r="B167" s="92" t="s">
        <v>269</v>
      </c>
      <c r="C167" s="92" t="b">
        <f>TRUE()</f>
        <v>1</v>
      </c>
      <c r="D167" s="92" t="s">
        <v>230</v>
      </c>
      <c r="E167" s="87" t="s">
        <v>231</v>
      </c>
      <c r="F167" s="87" t="s">
        <v>321</v>
      </c>
      <c r="G167" s="93">
        <v>0.14311488829201899</v>
      </c>
      <c r="H167" s="93">
        <v>29.653500513139999</v>
      </c>
      <c r="I167" s="86" t="str">
        <f t="shared" si="4"/>
        <v>Dairy|700to900</v>
      </c>
      <c r="J167" s="93"/>
      <c r="K167" s="93"/>
      <c r="L167" s="93"/>
      <c r="M167" s="45"/>
    </row>
    <row r="168" spans="1:13" x14ac:dyDescent="0.35">
      <c r="A168" s="85" t="s">
        <v>287</v>
      </c>
      <c r="B168" s="92" t="s">
        <v>269</v>
      </c>
      <c r="C168" s="92" t="b">
        <f>FALSE()</f>
        <v>0</v>
      </c>
      <c r="D168" s="92" t="s">
        <v>230</v>
      </c>
      <c r="E168" s="87" t="s">
        <v>234</v>
      </c>
      <c r="F168" s="87" t="s">
        <v>322</v>
      </c>
      <c r="G168" s="93">
        <v>0.38056622101418602</v>
      </c>
      <c r="H168" s="93">
        <v>22.7638457994262</v>
      </c>
      <c r="I168" s="86" t="str">
        <f t="shared" si="4"/>
        <v>Dairy|700to900</v>
      </c>
      <c r="J168" s="93"/>
      <c r="K168" s="93"/>
      <c r="L168" s="93"/>
      <c r="M168" s="45"/>
    </row>
    <row r="169" spans="1:13" x14ac:dyDescent="0.35">
      <c r="A169" s="85" t="s">
        <v>287</v>
      </c>
      <c r="B169" s="92" t="s">
        <v>269</v>
      </c>
      <c r="C169" s="92" t="b">
        <f>FALSE()</f>
        <v>0</v>
      </c>
      <c r="D169" s="92" t="s">
        <v>230</v>
      </c>
      <c r="E169" s="87" t="s">
        <v>237</v>
      </c>
      <c r="F169" s="87" t="s">
        <v>323</v>
      </c>
      <c r="G169" s="93">
        <v>0.94925076375459705</v>
      </c>
      <c r="H169" s="93">
        <v>15.3280078837203</v>
      </c>
      <c r="I169" s="86" t="str">
        <f t="shared" si="4"/>
        <v>Dairy|700to900</v>
      </c>
      <c r="J169" s="93"/>
      <c r="K169" s="93"/>
      <c r="L169" s="93"/>
      <c r="M169" s="45"/>
    </row>
    <row r="170" spans="1:13" x14ac:dyDescent="0.35">
      <c r="A170" s="85" t="s">
        <v>287</v>
      </c>
      <c r="B170" s="92" t="s">
        <v>269</v>
      </c>
      <c r="C170" s="92" t="b">
        <f>TRUE()</f>
        <v>1</v>
      </c>
      <c r="D170" s="92" t="s">
        <v>230</v>
      </c>
      <c r="E170" s="87" t="s">
        <v>237</v>
      </c>
      <c r="F170" s="87" t="s">
        <v>324</v>
      </c>
      <c r="G170" s="93">
        <v>0.93301882869261099</v>
      </c>
      <c r="H170" s="93">
        <v>15.105423715393901</v>
      </c>
      <c r="I170" s="86" t="str">
        <f t="shared" si="4"/>
        <v>Dairy|700to900</v>
      </c>
      <c r="J170" s="93"/>
      <c r="K170" s="93"/>
      <c r="L170" s="93"/>
      <c r="M170" s="45"/>
    </row>
    <row r="171" spans="1:13" x14ac:dyDescent="0.35">
      <c r="A171" s="85" t="s">
        <v>287</v>
      </c>
      <c r="B171" s="92" t="s">
        <v>269</v>
      </c>
      <c r="C171" s="92" t="b">
        <f>TRUE()</f>
        <v>1</v>
      </c>
      <c r="D171" s="92" t="s">
        <v>304</v>
      </c>
      <c r="E171" s="87" t="s">
        <v>237</v>
      </c>
      <c r="F171" s="87" t="s">
        <v>325</v>
      </c>
      <c r="G171" s="93">
        <v>3.54431125816062</v>
      </c>
      <c r="H171" s="93">
        <v>29.875371276662001</v>
      </c>
      <c r="I171" s="86" t="str">
        <f t="shared" si="4"/>
        <v>Dairy|Over1500</v>
      </c>
      <c r="J171" s="93">
        <v>3.54431125816062</v>
      </c>
      <c r="K171" s="93">
        <v>29.875371276662001</v>
      </c>
      <c r="L171" s="93"/>
      <c r="M171" s="45"/>
    </row>
    <row r="172" spans="1:13" x14ac:dyDescent="0.35">
      <c r="A172" s="85" t="s">
        <v>287</v>
      </c>
      <c r="B172" s="92" t="s">
        <v>273</v>
      </c>
      <c r="C172" s="92" t="b">
        <f>FALSE()</f>
        <v>0</v>
      </c>
      <c r="D172" s="92" t="s">
        <v>230</v>
      </c>
      <c r="E172" s="87" t="s">
        <v>231</v>
      </c>
      <c r="F172" s="87" t="s">
        <v>326</v>
      </c>
      <c r="G172" s="93">
        <v>0.103686976346669</v>
      </c>
      <c r="H172" s="93">
        <v>14.4940229953071</v>
      </c>
      <c r="I172" s="86" t="str">
        <f t="shared" si="4"/>
        <v>Lowland|700to900</v>
      </c>
      <c r="J172" s="93">
        <v>0.30962587755235499</v>
      </c>
      <c r="K172" s="93">
        <v>11.288279003137101</v>
      </c>
      <c r="L172" s="93">
        <v>0.38451194279595402</v>
      </c>
      <c r="M172" s="45">
        <v>12.151148658660199</v>
      </c>
    </row>
    <row r="173" spans="1:13" x14ac:dyDescent="0.35">
      <c r="A173" s="85" t="s">
        <v>287</v>
      </c>
      <c r="B173" s="92" t="s">
        <v>273</v>
      </c>
      <c r="C173" s="92" t="b">
        <f>TRUE()</f>
        <v>1</v>
      </c>
      <c r="D173" s="92" t="s">
        <v>230</v>
      </c>
      <c r="E173" s="87" t="s">
        <v>231</v>
      </c>
      <c r="F173" s="87" t="s">
        <v>327</v>
      </c>
      <c r="G173" s="93">
        <v>0.103686700803404</v>
      </c>
      <c r="H173" s="93">
        <v>14.398778486889301</v>
      </c>
      <c r="I173" s="86" t="str">
        <f t="shared" si="4"/>
        <v>Lowland|700to900</v>
      </c>
      <c r="J173" s="93"/>
      <c r="K173" s="93"/>
      <c r="L173" s="93"/>
      <c r="M173" s="45"/>
    </row>
    <row r="174" spans="1:13" x14ac:dyDescent="0.35">
      <c r="A174" s="85" t="s">
        <v>287</v>
      </c>
      <c r="B174" s="92" t="s">
        <v>273</v>
      </c>
      <c r="C174" s="92" t="b">
        <f>FALSE()</f>
        <v>0</v>
      </c>
      <c r="D174" s="92" t="s">
        <v>230</v>
      </c>
      <c r="E174" s="87" t="s">
        <v>234</v>
      </c>
      <c r="F174" s="87" t="s">
        <v>328</v>
      </c>
      <c r="G174" s="93">
        <v>0.194669530569583</v>
      </c>
      <c r="H174" s="93">
        <v>11.2668437249508</v>
      </c>
      <c r="I174" s="86" t="str">
        <f t="shared" si="4"/>
        <v>Lowland|700to900</v>
      </c>
      <c r="J174" s="93"/>
      <c r="K174" s="93"/>
      <c r="L174" s="93"/>
      <c r="M174" s="45"/>
    </row>
    <row r="175" spans="1:13" x14ac:dyDescent="0.35">
      <c r="A175" s="85" t="s">
        <v>287</v>
      </c>
      <c r="B175" s="92" t="s">
        <v>273</v>
      </c>
      <c r="C175" s="92" t="b">
        <f>TRUE()</f>
        <v>1</v>
      </c>
      <c r="D175" s="92" t="s">
        <v>230</v>
      </c>
      <c r="E175" s="87" t="s">
        <v>234</v>
      </c>
      <c r="F175" s="87" t="s">
        <v>329</v>
      </c>
      <c r="G175" s="93">
        <v>0.194669188710511</v>
      </c>
      <c r="H175" s="93">
        <v>11.1941920758781</v>
      </c>
      <c r="I175" s="86" t="str">
        <f t="shared" si="4"/>
        <v>Lowland|700to900</v>
      </c>
      <c r="J175" s="93"/>
      <c r="K175" s="93"/>
      <c r="L175" s="93"/>
      <c r="M175" s="45"/>
    </row>
    <row r="176" spans="1:13" x14ac:dyDescent="0.35">
      <c r="A176" s="85" t="s">
        <v>287</v>
      </c>
      <c r="B176" s="92" t="s">
        <v>273</v>
      </c>
      <c r="C176" s="92" t="b">
        <f>FALSE()</f>
        <v>0</v>
      </c>
      <c r="D176" s="92" t="s">
        <v>230</v>
      </c>
      <c r="E176" s="87" t="s">
        <v>237</v>
      </c>
      <c r="F176" s="87" t="s">
        <v>330</v>
      </c>
      <c r="G176" s="93">
        <v>0.63052112574081198</v>
      </c>
      <c r="H176" s="93">
        <v>8.1039702891532706</v>
      </c>
      <c r="I176" s="86" t="str">
        <f t="shared" si="4"/>
        <v>Lowland|700to900</v>
      </c>
      <c r="J176" s="93"/>
      <c r="K176" s="93"/>
      <c r="L176" s="93"/>
      <c r="M176" s="45"/>
    </row>
    <row r="177" spans="1:13" x14ac:dyDescent="0.35">
      <c r="A177" s="85" t="s">
        <v>287</v>
      </c>
      <c r="B177" s="92" t="s">
        <v>273</v>
      </c>
      <c r="C177" s="92" t="b">
        <f>TRUE()</f>
        <v>1</v>
      </c>
      <c r="D177" s="92" t="s">
        <v>230</v>
      </c>
      <c r="E177" s="87" t="s">
        <v>237</v>
      </c>
      <c r="F177" s="87" t="s">
        <v>331</v>
      </c>
      <c r="G177" s="93">
        <v>0.63048575273501095</v>
      </c>
      <c r="H177" s="93">
        <v>8.0823761398971392</v>
      </c>
      <c r="I177" s="86" t="str">
        <f t="shared" si="4"/>
        <v>Lowland|700to900</v>
      </c>
      <c r="J177" s="93"/>
      <c r="K177" s="93"/>
      <c r="L177" s="93"/>
      <c r="M177" s="45"/>
    </row>
    <row r="178" spans="1:13" x14ac:dyDescent="0.35">
      <c r="A178" s="85" t="s">
        <v>287</v>
      </c>
      <c r="B178" s="92" t="s">
        <v>273</v>
      </c>
      <c r="C178" s="92" t="b">
        <f>TRUE()</f>
        <v>1</v>
      </c>
      <c r="D178" s="92" t="s">
        <v>240</v>
      </c>
      <c r="E178" s="87" t="s">
        <v>231</v>
      </c>
      <c r="F178" s="87" t="s">
        <v>332</v>
      </c>
      <c r="G178" s="93">
        <v>0.16572044289623999</v>
      </c>
      <c r="H178" s="93">
        <v>15.3101043603415</v>
      </c>
      <c r="I178" s="86" t="str">
        <f t="shared" si="4"/>
        <v>Lowland|900to1200</v>
      </c>
      <c r="J178" s="93">
        <v>0.61364926864474401</v>
      </c>
      <c r="K178" s="93">
        <v>12.9049316712902</v>
      </c>
      <c r="L178" s="93"/>
      <c r="M178" s="45"/>
    </row>
    <row r="179" spans="1:13" x14ac:dyDescent="0.35">
      <c r="A179" s="85" t="s">
        <v>287</v>
      </c>
      <c r="B179" s="92" t="s">
        <v>273</v>
      </c>
      <c r="C179" s="92" t="b">
        <f>TRUE()</f>
        <v>1</v>
      </c>
      <c r="D179" s="92" t="s">
        <v>240</v>
      </c>
      <c r="E179" s="87" t="s">
        <v>237</v>
      </c>
      <c r="F179" s="87" t="s">
        <v>333</v>
      </c>
      <c r="G179" s="93">
        <v>1.06157809439325</v>
      </c>
      <c r="H179" s="93">
        <v>10.4997589822389</v>
      </c>
      <c r="I179" s="86" t="str">
        <f t="shared" si="4"/>
        <v>Lowland|900to1200</v>
      </c>
      <c r="J179" s="93"/>
      <c r="K179" s="93"/>
      <c r="L179" s="93"/>
      <c r="M179" s="45"/>
    </row>
    <row r="180" spans="1:13" x14ac:dyDescent="0.35">
      <c r="A180" s="85" t="s">
        <v>287</v>
      </c>
      <c r="B180" s="92" t="s">
        <v>273</v>
      </c>
      <c r="C180" s="92" t="b">
        <f>FALSE()</f>
        <v>0</v>
      </c>
      <c r="D180" s="92" t="s">
        <v>304</v>
      </c>
      <c r="E180" s="87" t="s">
        <v>231</v>
      </c>
      <c r="F180" s="87" t="s">
        <v>334</v>
      </c>
      <c r="G180" s="93">
        <v>0.380051086847702</v>
      </c>
      <c r="H180" s="93">
        <v>14.1216825743541</v>
      </c>
      <c r="I180" s="86" t="str">
        <f t="shared" si="4"/>
        <v>Lowland|Over1500</v>
      </c>
      <c r="J180" s="93">
        <v>0.380051086847702</v>
      </c>
      <c r="K180" s="93">
        <v>14.1216825743541</v>
      </c>
      <c r="L180" s="93"/>
      <c r="M180" s="45"/>
    </row>
    <row r="181" spans="1:13" x14ac:dyDescent="0.35">
      <c r="A181" s="85" t="s">
        <v>287</v>
      </c>
      <c r="B181" s="92" t="s">
        <v>273</v>
      </c>
      <c r="C181" s="92" t="b">
        <f>TRUE()</f>
        <v>1</v>
      </c>
      <c r="D181" s="92" t="s">
        <v>304</v>
      </c>
      <c r="E181" s="87" t="s">
        <v>231</v>
      </c>
      <c r="F181" s="87" t="s">
        <v>335</v>
      </c>
      <c r="G181" s="93">
        <v>0.38005052891636198</v>
      </c>
      <c r="H181" s="93">
        <v>14.0397569575919</v>
      </c>
      <c r="I181" s="86" t="str">
        <f t="shared" si="4"/>
        <v>Lowland|Over1500</v>
      </c>
      <c r="J181" s="93"/>
      <c r="K181" s="93"/>
      <c r="L181" s="93"/>
      <c r="M181" s="45"/>
    </row>
    <row r="182" spans="1:13" x14ac:dyDescent="0.35">
      <c r="A182" s="85" t="s">
        <v>287</v>
      </c>
      <c r="B182" s="92" t="s">
        <v>282</v>
      </c>
      <c r="C182" s="92" t="b">
        <f>FALSE()</f>
        <v>0</v>
      </c>
      <c r="D182" s="92" t="s">
        <v>230</v>
      </c>
      <c r="E182" s="87" t="s">
        <v>231</v>
      </c>
      <c r="F182" s="87" t="s">
        <v>336</v>
      </c>
      <c r="G182" s="93">
        <v>0.13364068898769799</v>
      </c>
      <c r="H182" s="93">
        <v>22.398145562119598</v>
      </c>
      <c r="I182" s="86" t="str">
        <f t="shared" si="4"/>
        <v>Mixed|700to900</v>
      </c>
      <c r="J182" s="93">
        <v>0.49211316965472401</v>
      </c>
      <c r="K182" s="93">
        <v>18.036599653341099</v>
      </c>
      <c r="L182" s="93">
        <v>0.49160340114338202</v>
      </c>
      <c r="M182" s="45">
        <v>17.978716817311099</v>
      </c>
    </row>
    <row r="183" spans="1:13" x14ac:dyDescent="0.35">
      <c r="A183" s="85" t="s">
        <v>287</v>
      </c>
      <c r="B183" s="92" t="s">
        <v>282</v>
      </c>
      <c r="C183" s="92" t="b">
        <f>TRUE()</f>
        <v>1</v>
      </c>
      <c r="D183" s="92" t="s">
        <v>230</v>
      </c>
      <c r="E183" s="87" t="s">
        <v>231</v>
      </c>
      <c r="F183" s="87" t="s">
        <v>337</v>
      </c>
      <c r="G183" s="93">
        <v>0.13349222832784199</v>
      </c>
      <c r="H183" s="93">
        <v>22.265690646481801</v>
      </c>
      <c r="I183" s="86" t="str">
        <f t="shared" si="4"/>
        <v>Mixed|700to900</v>
      </c>
      <c r="J183" s="93"/>
      <c r="K183" s="93"/>
      <c r="L183" s="93"/>
      <c r="M183" s="45"/>
    </row>
    <row r="184" spans="1:13" x14ac:dyDescent="0.35">
      <c r="A184" s="85" t="s">
        <v>287</v>
      </c>
      <c r="B184" s="92" t="s">
        <v>282</v>
      </c>
      <c r="C184" s="92" t="b">
        <f>FALSE()</f>
        <v>0</v>
      </c>
      <c r="D184" s="92" t="s">
        <v>230</v>
      </c>
      <c r="E184" s="87" t="s">
        <v>234</v>
      </c>
      <c r="F184" s="87" t="s">
        <v>338</v>
      </c>
      <c r="G184" s="93">
        <v>0.47974407683475301</v>
      </c>
      <c r="H184" s="93">
        <v>17.238594324945499</v>
      </c>
      <c r="I184" s="86" t="str">
        <f t="shared" si="4"/>
        <v>Mixed|700to900</v>
      </c>
      <c r="J184" s="93"/>
      <c r="K184" s="93"/>
      <c r="L184" s="93"/>
      <c r="M184" s="45"/>
    </row>
    <row r="185" spans="1:13" x14ac:dyDescent="0.35">
      <c r="A185" s="85" t="s">
        <v>287</v>
      </c>
      <c r="B185" s="92" t="s">
        <v>282</v>
      </c>
      <c r="C185" s="92" t="b">
        <f>TRUE()</f>
        <v>1</v>
      </c>
      <c r="D185" s="92" t="s">
        <v>230</v>
      </c>
      <c r="E185" s="87" t="s">
        <v>234</v>
      </c>
      <c r="F185" s="87" t="s">
        <v>339</v>
      </c>
      <c r="G185" s="93">
        <v>0.47905764104159998</v>
      </c>
      <c r="H185" s="93">
        <v>17.121843723969601</v>
      </c>
      <c r="I185" s="86" t="str">
        <f t="shared" si="4"/>
        <v>Mixed|700to900</v>
      </c>
      <c r="J185" s="93"/>
      <c r="K185" s="93"/>
      <c r="L185" s="93"/>
      <c r="M185" s="45"/>
    </row>
    <row r="186" spans="1:13" x14ac:dyDescent="0.35">
      <c r="A186" s="85" t="s">
        <v>287</v>
      </c>
      <c r="B186" s="92" t="s">
        <v>282</v>
      </c>
      <c r="C186" s="92" t="b">
        <f>FALSE()</f>
        <v>0</v>
      </c>
      <c r="D186" s="92" t="s">
        <v>230</v>
      </c>
      <c r="E186" s="87" t="s">
        <v>237</v>
      </c>
      <c r="F186" s="87" t="s">
        <v>340</v>
      </c>
      <c r="G186" s="93">
        <v>0.86295474314172105</v>
      </c>
      <c r="H186" s="93">
        <v>14.4730590729582</v>
      </c>
      <c r="I186" s="86" t="str">
        <f t="shared" si="4"/>
        <v>Mixed|700to900</v>
      </c>
      <c r="J186" s="93"/>
      <c r="K186" s="93"/>
      <c r="L186" s="93"/>
      <c r="M186" s="45"/>
    </row>
    <row r="187" spans="1:13" x14ac:dyDescent="0.35">
      <c r="A187" s="85" t="s">
        <v>287</v>
      </c>
      <c r="B187" s="92" t="s">
        <v>282</v>
      </c>
      <c r="C187" s="92" t="b">
        <f>TRUE()</f>
        <v>1</v>
      </c>
      <c r="D187" s="92" t="s">
        <v>230</v>
      </c>
      <c r="E187" s="87" t="s">
        <v>237</v>
      </c>
      <c r="F187" s="87" t="s">
        <v>341</v>
      </c>
      <c r="G187" s="93">
        <v>0.86073102852667804</v>
      </c>
      <c r="H187" s="93">
        <v>14.3749675733921</v>
      </c>
      <c r="I187" s="86" t="str">
        <f t="shared" si="4"/>
        <v>Mixed|700to900</v>
      </c>
      <c r="J187" s="93"/>
      <c r="K187" s="93"/>
      <c r="L187" s="93"/>
      <c r="M187" s="45"/>
    </row>
    <row r="188" spans="1:13" x14ac:dyDescent="0.35">
      <c r="A188" s="85" t="s">
        <v>342</v>
      </c>
      <c r="B188" s="92" t="s">
        <v>229</v>
      </c>
      <c r="C188" s="92" t="b">
        <f>TRUE()</f>
        <v>1</v>
      </c>
      <c r="D188" s="92" t="s">
        <v>230</v>
      </c>
      <c r="E188" s="87" t="s">
        <v>231</v>
      </c>
      <c r="F188" s="87" t="s">
        <v>343</v>
      </c>
      <c r="G188" s="93">
        <v>0.128862053622777</v>
      </c>
      <c r="H188" s="93">
        <v>27.043116823578199</v>
      </c>
      <c r="I188" s="86" t="str">
        <f t="shared" si="4"/>
        <v>Cereals|700to900</v>
      </c>
      <c r="J188" s="93">
        <v>0.54128839436054599</v>
      </c>
      <c r="K188" s="93">
        <v>22.5202200306639</v>
      </c>
      <c r="L188" s="93">
        <v>0.70066027265171005</v>
      </c>
      <c r="M188" s="45">
        <v>23.591456506214499</v>
      </c>
    </row>
    <row r="189" spans="1:13" x14ac:dyDescent="0.35">
      <c r="A189" s="85" t="s">
        <v>342</v>
      </c>
      <c r="B189" s="92" t="s">
        <v>229</v>
      </c>
      <c r="C189" s="92" t="b">
        <f>TRUE()</f>
        <v>1</v>
      </c>
      <c r="D189" s="92" t="s">
        <v>230</v>
      </c>
      <c r="E189" s="87" t="s">
        <v>234</v>
      </c>
      <c r="F189" s="87" t="s">
        <v>344</v>
      </c>
      <c r="G189" s="93">
        <v>0.62498115289921197</v>
      </c>
      <c r="H189" s="93">
        <v>20.9263584657458</v>
      </c>
      <c r="I189" s="86" t="str">
        <f t="shared" si="4"/>
        <v>Cereals|700to900</v>
      </c>
      <c r="J189" s="93"/>
      <c r="K189" s="93"/>
      <c r="L189" s="93"/>
      <c r="M189" s="45"/>
    </row>
    <row r="190" spans="1:13" x14ac:dyDescent="0.35">
      <c r="A190" s="85" t="s">
        <v>342</v>
      </c>
      <c r="B190" s="92" t="s">
        <v>229</v>
      </c>
      <c r="C190" s="92" t="b">
        <f>TRUE()</f>
        <v>1</v>
      </c>
      <c r="D190" s="92" t="s">
        <v>230</v>
      </c>
      <c r="E190" s="87" t="s">
        <v>237</v>
      </c>
      <c r="F190" s="87" t="s">
        <v>345</v>
      </c>
      <c r="G190" s="93">
        <v>0.87002197655964797</v>
      </c>
      <c r="H190" s="93">
        <v>19.591184802667801</v>
      </c>
      <c r="I190" s="86" t="str">
        <f t="shared" si="4"/>
        <v>Cereals|700to900</v>
      </c>
      <c r="J190" s="93"/>
      <c r="K190" s="93"/>
      <c r="L190" s="93"/>
      <c r="M190" s="45"/>
    </row>
    <row r="191" spans="1:13" x14ac:dyDescent="0.35">
      <c r="A191" s="85" t="s">
        <v>342</v>
      </c>
      <c r="B191" s="92" t="s">
        <v>229</v>
      </c>
      <c r="C191" s="92" t="b">
        <f>TRUE()</f>
        <v>1</v>
      </c>
      <c r="D191" s="92" t="s">
        <v>240</v>
      </c>
      <c r="E191" s="87" t="s">
        <v>234</v>
      </c>
      <c r="F191" s="87" t="s">
        <v>346</v>
      </c>
      <c r="G191" s="93">
        <v>1.1787759075252</v>
      </c>
      <c r="H191" s="93">
        <v>26.805165932866</v>
      </c>
      <c r="I191" s="86" t="str">
        <f t="shared" si="4"/>
        <v>Cereals|900to1200</v>
      </c>
      <c r="J191" s="93">
        <v>1.1787759075252</v>
      </c>
      <c r="K191" s="93">
        <v>26.805165932866</v>
      </c>
      <c r="L191" s="93"/>
      <c r="M191" s="45"/>
    </row>
    <row r="192" spans="1:13" x14ac:dyDescent="0.35">
      <c r="A192" s="85" t="s">
        <v>342</v>
      </c>
      <c r="B192" s="92" t="s">
        <v>242</v>
      </c>
      <c r="C192" s="92" t="b">
        <f>TRUE()</f>
        <v>1</v>
      </c>
      <c r="D192" s="92" t="s">
        <v>230</v>
      </c>
      <c r="E192" s="87" t="s">
        <v>231</v>
      </c>
      <c r="F192" s="87" t="s">
        <v>347</v>
      </c>
      <c r="G192" s="93">
        <v>9.7547641147719702E-2</v>
      </c>
      <c r="H192" s="93">
        <v>17.951528608411</v>
      </c>
      <c r="I192" s="86" t="str">
        <f t="shared" si="4"/>
        <v>General|700to900</v>
      </c>
      <c r="J192" s="93">
        <v>0.37910112908467902</v>
      </c>
      <c r="K192" s="93">
        <v>14.4794018580073</v>
      </c>
      <c r="L192" s="93">
        <v>0.59641918460869103</v>
      </c>
      <c r="M192" s="45">
        <v>14.9356196647307</v>
      </c>
    </row>
    <row r="193" spans="1:13" x14ac:dyDescent="0.35">
      <c r="A193" s="85" t="s">
        <v>342</v>
      </c>
      <c r="B193" s="92" t="s">
        <v>242</v>
      </c>
      <c r="C193" s="92" t="b">
        <f>TRUE()</f>
        <v>1</v>
      </c>
      <c r="D193" s="92" t="s">
        <v>230</v>
      </c>
      <c r="E193" s="87" t="s">
        <v>234</v>
      </c>
      <c r="F193" s="87" t="s">
        <v>348</v>
      </c>
      <c r="G193" s="93">
        <v>0.39878415778943899</v>
      </c>
      <c r="H193" s="93">
        <v>13.432850274797101</v>
      </c>
      <c r="I193" s="86" t="str">
        <f t="shared" si="4"/>
        <v>General|700to900</v>
      </c>
      <c r="J193" s="93"/>
      <c r="K193" s="93"/>
      <c r="L193" s="93"/>
      <c r="M193" s="45"/>
    </row>
    <row r="194" spans="1:13" x14ac:dyDescent="0.35">
      <c r="A194" s="85" t="s">
        <v>342</v>
      </c>
      <c r="B194" s="92" t="s">
        <v>242</v>
      </c>
      <c r="C194" s="92" t="b">
        <f>TRUE()</f>
        <v>1</v>
      </c>
      <c r="D194" s="92" t="s">
        <v>230</v>
      </c>
      <c r="E194" s="87" t="s">
        <v>237</v>
      </c>
      <c r="F194" s="87" t="s">
        <v>349</v>
      </c>
      <c r="G194" s="93">
        <v>0.64097158831687895</v>
      </c>
      <c r="H194" s="93">
        <v>12.0538266908137</v>
      </c>
      <c r="I194" s="86" t="str">
        <f t="shared" si="4"/>
        <v>General|700to900</v>
      </c>
      <c r="J194" s="93"/>
      <c r="K194" s="93"/>
      <c r="L194" s="93"/>
      <c r="M194" s="45"/>
    </row>
    <row r="195" spans="1:13" x14ac:dyDescent="0.35">
      <c r="A195" s="85" t="s">
        <v>342</v>
      </c>
      <c r="B195" s="92" t="s">
        <v>242</v>
      </c>
      <c r="C195" s="92" t="b">
        <f>TRUE()</f>
        <v>1</v>
      </c>
      <c r="D195" s="92" t="s">
        <v>240</v>
      </c>
      <c r="E195" s="87" t="s">
        <v>234</v>
      </c>
      <c r="F195" s="87" t="s">
        <v>350</v>
      </c>
      <c r="G195" s="93">
        <v>0.76063748650554897</v>
      </c>
      <c r="H195" s="93">
        <v>17.148739959297799</v>
      </c>
      <c r="I195" s="86" t="str">
        <f t="shared" si="4"/>
        <v>General|900to1200</v>
      </c>
      <c r="J195" s="93">
        <v>0.92239626789470797</v>
      </c>
      <c r="K195" s="93">
        <v>15.6199463748158</v>
      </c>
      <c r="L195" s="93"/>
      <c r="M195" s="45"/>
    </row>
    <row r="196" spans="1:13" x14ac:dyDescent="0.35">
      <c r="A196" s="85" t="s">
        <v>342</v>
      </c>
      <c r="B196" s="92" t="s">
        <v>242</v>
      </c>
      <c r="C196" s="92" t="b">
        <f>TRUE()</f>
        <v>1</v>
      </c>
      <c r="D196" s="92" t="s">
        <v>240</v>
      </c>
      <c r="E196" s="87" t="s">
        <v>237</v>
      </c>
      <c r="F196" s="87" t="s">
        <v>351</v>
      </c>
      <c r="G196" s="93">
        <v>1.0841550492838701</v>
      </c>
      <c r="H196" s="93">
        <v>14.0911527903337</v>
      </c>
      <c r="I196" s="86" t="str">
        <f t="shared" si="4"/>
        <v>General|900to1200</v>
      </c>
      <c r="J196" s="93"/>
      <c r="K196" s="93"/>
      <c r="L196" s="93"/>
      <c r="M196" s="45"/>
    </row>
    <row r="197" spans="1:13" x14ac:dyDescent="0.35">
      <c r="A197" s="85" t="s">
        <v>342</v>
      </c>
      <c r="B197" s="92" t="s">
        <v>251</v>
      </c>
      <c r="C197" s="92" t="b">
        <f>TRUE()</f>
        <v>1</v>
      </c>
      <c r="D197" s="92" t="s">
        <v>230</v>
      </c>
      <c r="E197" s="87" t="s">
        <v>231</v>
      </c>
      <c r="F197" s="87" t="s">
        <v>352</v>
      </c>
      <c r="G197" s="93">
        <v>0.110741620860193</v>
      </c>
      <c r="H197" s="93">
        <v>20.268616868438901</v>
      </c>
      <c r="I197" s="86" t="str">
        <f t="shared" si="4"/>
        <v>Horticulture|700to900</v>
      </c>
      <c r="J197" s="93">
        <v>0.46605261683229099</v>
      </c>
      <c r="K197" s="93">
        <v>16.089810584779102</v>
      </c>
      <c r="L197" s="93">
        <v>0.72770858850368103</v>
      </c>
      <c r="M197" s="45">
        <v>16.432449933468799</v>
      </c>
    </row>
    <row r="198" spans="1:13" x14ac:dyDescent="0.35">
      <c r="A198" s="85" t="s">
        <v>342</v>
      </c>
      <c r="B198" s="92" t="s">
        <v>251</v>
      </c>
      <c r="C198" s="92" t="b">
        <f>TRUE()</f>
        <v>1</v>
      </c>
      <c r="D198" s="92" t="s">
        <v>230</v>
      </c>
      <c r="E198" s="87" t="s">
        <v>234</v>
      </c>
      <c r="F198" s="87" t="s">
        <v>353</v>
      </c>
      <c r="G198" s="93">
        <v>0.517128588470393</v>
      </c>
      <c r="H198" s="93">
        <v>14.821842216373501</v>
      </c>
      <c r="I198" s="86" t="str">
        <f t="shared" si="4"/>
        <v>Horticulture|700to900</v>
      </c>
      <c r="J198" s="93"/>
      <c r="K198" s="93"/>
      <c r="L198" s="93"/>
      <c r="M198" s="45"/>
    </row>
    <row r="199" spans="1:13" x14ac:dyDescent="0.35">
      <c r="A199" s="85" t="s">
        <v>342</v>
      </c>
      <c r="B199" s="92" t="s">
        <v>251</v>
      </c>
      <c r="C199" s="92" t="b">
        <f>TRUE()</f>
        <v>1</v>
      </c>
      <c r="D199" s="92" t="s">
        <v>230</v>
      </c>
      <c r="E199" s="87" t="s">
        <v>237</v>
      </c>
      <c r="F199" s="87" t="s">
        <v>354</v>
      </c>
      <c r="G199" s="93">
        <v>0.77028764116628501</v>
      </c>
      <c r="H199" s="93">
        <v>13.1789726695248</v>
      </c>
      <c r="I199" s="86" t="str">
        <f t="shared" si="4"/>
        <v>Horticulture|700to900</v>
      </c>
      <c r="J199" s="93"/>
      <c r="K199" s="93"/>
      <c r="L199" s="93"/>
      <c r="M199" s="45"/>
    </row>
    <row r="200" spans="1:13" x14ac:dyDescent="0.35">
      <c r="A200" s="85" t="s">
        <v>342</v>
      </c>
      <c r="B200" s="92" t="s">
        <v>251</v>
      </c>
      <c r="C200" s="92" t="b">
        <f>TRUE()</f>
        <v>1</v>
      </c>
      <c r="D200" s="92" t="s">
        <v>240</v>
      </c>
      <c r="E200" s="87" t="s">
        <v>234</v>
      </c>
      <c r="F200" s="87" t="s">
        <v>355</v>
      </c>
      <c r="G200" s="93">
        <v>0.97737260554238203</v>
      </c>
      <c r="H200" s="93">
        <v>18.782788543203601</v>
      </c>
      <c r="I200" s="86" t="str">
        <f t="shared" si="4"/>
        <v>Horticulture|900to1200</v>
      </c>
      <c r="J200" s="93">
        <v>1.12019254601077</v>
      </c>
      <c r="K200" s="93">
        <v>16.946408956503401</v>
      </c>
      <c r="L200" s="93"/>
      <c r="M200" s="45"/>
    </row>
    <row r="201" spans="1:13" x14ac:dyDescent="0.35">
      <c r="A201" s="85" t="s">
        <v>342</v>
      </c>
      <c r="B201" s="92" t="s">
        <v>251</v>
      </c>
      <c r="C201" s="92" t="b">
        <f>TRUE()</f>
        <v>1</v>
      </c>
      <c r="D201" s="92" t="s">
        <v>240</v>
      </c>
      <c r="E201" s="87" t="s">
        <v>237</v>
      </c>
      <c r="F201" s="87" t="s">
        <v>356</v>
      </c>
      <c r="G201" s="93">
        <v>1.2630124864791501</v>
      </c>
      <c r="H201" s="93">
        <v>15.1100293698033</v>
      </c>
      <c r="I201" s="86" t="str">
        <f t="shared" si="4"/>
        <v>Horticulture|900to1200</v>
      </c>
      <c r="J201" s="93"/>
      <c r="K201" s="93"/>
      <c r="L201" s="93"/>
      <c r="M201" s="45"/>
    </row>
    <row r="202" spans="1:13" x14ac:dyDescent="0.35">
      <c r="A202" s="85" t="s">
        <v>342</v>
      </c>
      <c r="B202" s="92" t="s">
        <v>258</v>
      </c>
      <c r="C202" s="92" t="b">
        <f>TRUE()</f>
        <v>1</v>
      </c>
      <c r="D202" s="92" t="s">
        <v>230</v>
      </c>
      <c r="E202" s="87" t="s">
        <v>231</v>
      </c>
      <c r="F202" s="87" t="s">
        <v>357</v>
      </c>
      <c r="G202" s="93">
        <v>0.14315103329297699</v>
      </c>
      <c r="H202" s="93">
        <v>85.329994546892607</v>
      </c>
      <c r="I202" s="86" t="str">
        <f t="shared" si="4"/>
        <v>Pig|700to900</v>
      </c>
      <c r="J202" s="93">
        <v>0.58074136945025301</v>
      </c>
      <c r="K202" s="93">
        <v>65.982856176123704</v>
      </c>
      <c r="L202" s="93">
        <v>0.91181463247251104</v>
      </c>
      <c r="M202" s="45">
        <v>61.011988782315598</v>
      </c>
    </row>
    <row r="203" spans="1:13" x14ac:dyDescent="0.35">
      <c r="A203" s="85" t="s">
        <v>342</v>
      </c>
      <c r="B203" s="92" t="s">
        <v>258</v>
      </c>
      <c r="C203" s="92" t="b">
        <f>TRUE()</f>
        <v>1</v>
      </c>
      <c r="D203" s="92" t="s">
        <v>230</v>
      </c>
      <c r="E203" s="87" t="s">
        <v>237</v>
      </c>
      <c r="F203" s="87" t="s">
        <v>358</v>
      </c>
      <c r="G203" s="93">
        <v>1.0183317056075301</v>
      </c>
      <c r="H203" s="93">
        <v>46.635717805354702</v>
      </c>
      <c r="I203" s="86" t="str">
        <f t="shared" si="4"/>
        <v>Pig|700to900</v>
      </c>
      <c r="J203" s="93"/>
      <c r="K203" s="93"/>
      <c r="L203" s="93"/>
      <c r="M203" s="45"/>
    </row>
    <row r="204" spans="1:13" x14ac:dyDescent="0.35">
      <c r="A204" s="85" t="s">
        <v>342</v>
      </c>
      <c r="B204" s="92" t="s">
        <v>258</v>
      </c>
      <c r="C204" s="92" t="b">
        <f>TRUE()</f>
        <v>1</v>
      </c>
      <c r="D204" s="92" t="s">
        <v>240</v>
      </c>
      <c r="E204" s="87" t="s">
        <v>237</v>
      </c>
      <c r="F204" s="87" t="s">
        <v>359</v>
      </c>
      <c r="G204" s="93">
        <v>1.5739611585170299</v>
      </c>
      <c r="H204" s="93">
        <v>51.070253994699399</v>
      </c>
      <c r="I204" s="86" t="str">
        <f t="shared" si="4"/>
        <v>Pig|900to1200</v>
      </c>
      <c r="J204" s="93">
        <v>1.5739611585170299</v>
      </c>
      <c r="K204" s="93">
        <v>51.070253994699399</v>
      </c>
      <c r="L204" s="93"/>
      <c r="M204" s="45"/>
    </row>
    <row r="205" spans="1:13" x14ac:dyDescent="0.35">
      <c r="A205" s="85" t="s">
        <v>342</v>
      </c>
      <c r="B205" s="92" t="s">
        <v>264</v>
      </c>
      <c r="C205" s="92" t="b">
        <f>TRUE()</f>
        <v>1</v>
      </c>
      <c r="D205" s="92" t="s">
        <v>230</v>
      </c>
      <c r="E205" s="87" t="s">
        <v>231</v>
      </c>
      <c r="F205" s="87" t="s">
        <v>360</v>
      </c>
      <c r="G205" s="93">
        <v>0.189725611860601</v>
      </c>
      <c r="H205" s="93">
        <v>181.04880172160301</v>
      </c>
      <c r="I205" s="86" t="str">
        <f t="shared" si="4"/>
        <v>Poultry|700to900</v>
      </c>
      <c r="J205" s="93">
        <v>0.56604174709393196</v>
      </c>
      <c r="K205" s="93">
        <v>136.67603300816299</v>
      </c>
      <c r="L205" s="93">
        <v>0.86640821237065002</v>
      </c>
      <c r="M205" s="45">
        <v>128.62542316130001</v>
      </c>
    </row>
    <row r="206" spans="1:13" x14ac:dyDescent="0.35">
      <c r="A206" s="85" t="s">
        <v>342</v>
      </c>
      <c r="B206" s="92" t="s">
        <v>264</v>
      </c>
      <c r="C206" s="92" t="b">
        <f>TRUE()</f>
        <v>1</v>
      </c>
      <c r="D206" s="92" t="s">
        <v>230</v>
      </c>
      <c r="E206" s="87" t="s">
        <v>237</v>
      </c>
      <c r="F206" s="87" t="s">
        <v>361</v>
      </c>
      <c r="G206" s="93">
        <v>0.94235788232726203</v>
      </c>
      <c r="H206" s="93">
        <v>92.303264294721899</v>
      </c>
      <c r="I206" s="86" t="str">
        <f t="shared" si="4"/>
        <v>Poultry|700to900</v>
      </c>
      <c r="J206" s="93"/>
      <c r="K206" s="93"/>
      <c r="L206" s="93"/>
      <c r="M206" s="45"/>
    </row>
    <row r="207" spans="1:13" x14ac:dyDescent="0.35">
      <c r="A207" s="85" t="s">
        <v>342</v>
      </c>
      <c r="B207" s="92" t="s">
        <v>264</v>
      </c>
      <c r="C207" s="92" t="b">
        <f>TRUE()</f>
        <v>1</v>
      </c>
      <c r="D207" s="92" t="s">
        <v>240</v>
      </c>
      <c r="E207" s="87" t="s">
        <v>234</v>
      </c>
      <c r="F207" s="87" t="s">
        <v>362</v>
      </c>
      <c r="G207" s="93">
        <v>0.83438328636897396</v>
      </c>
      <c r="H207" s="93">
        <v>141.51449325394401</v>
      </c>
      <c r="I207" s="86" t="str">
        <f t="shared" si="4"/>
        <v>Poultry|900to1200</v>
      </c>
      <c r="J207" s="93">
        <v>1.16677467764737</v>
      </c>
      <c r="K207" s="93">
        <v>120.57481331443699</v>
      </c>
      <c r="L207" s="93"/>
      <c r="M207" s="45"/>
    </row>
    <row r="208" spans="1:13" x14ac:dyDescent="0.35">
      <c r="A208" s="85" t="s">
        <v>342</v>
      </c>
      <c r="B208" s="92" t="s">
        <v>264</v>
      </c>
      <c r="C208" s="92" t="b">
        <f>TRUE()</f>
        <v>1</v>
      </c>
      <c r="D208" s="92" t="s">
        <v>240</v>
      </c>
      <c r="E208" s="87" t="s">
        <v>237</v>
      </c>
      <c r="F208" s="87" t="s">
        <v>363</v>
      </c>
      <c r="G208" s="93">
        <v>1.49916606892576</v>
      </c>
      <c r="H208" s="93">
        <v>99.635133374931101</v>
      </c>
      <c r="I208" s="86" t="str">
        <f t="shared" si="4"/>
        <v>Poultry|900to1200</v>
      </c>
      <c r="J208" s="93"/>
      <c r="K208" s="93"/>
      <c r="L208" s="93"/>
      <c r="M208" s="45"/>
    </row>
    <row r="209" spans="1:13" x14ac:dyDescent="0.35">
      <c r="A209" s="85" t="s">
        <v>342</v>
      </c>
      <c r="B209" s="92" t="s">
        <v>269</v>
      </c>
      <c r="C209" s="92" t="b">
        <f>TRUE()</f>
        <v>1</v>
      </c>
      <c r="D209" s="92" t="s">
        <v>230</v>
      </c>
      <c r="E209" s="87" t="s">
        <v>231</v>
      </c>
      <c r="F209" s="87" t="s">
        <v>364</v>
      </c>
      <c r="G209" s="93">
        <v>0.14519124012437801</v>
      </c>
      <c r="H209" s="93">
        <v>35.343924798892203</v>
      </c>
      <c r="I209" s="86" t="str">
        <f t="shared" si="4"/>
        <v>Dairy|700to900</v>
      </c>
      <c r="J209" s="93">
        <v>0.57731794931700597</v>
      </c>
      <c r="K209" s="93">
        <v>25.8586388604589</v>
      </c>
      <c r="L209" s="93">
        <v>0.57731794931700597</v>
      </c>
      <c r="M209" s="45">
        <v>25.8586388604589</v>
      </c>
    </row>
    <row r="210" spans="1:13" x14ac:dyDescent="0.35">
      <c r="A210" s="85" t="s">
        <v>342</v>
      </c>
      <c r="B210" s="92" t="s">
        <v>269</v>
      </c>
      <c r="C210" s="92" t="b">
        <f>TRUE()</f>
        <v>1</v>
      </c>
      <c r="D210" s="92" t="s">
        <v>230</v>
      </c>
      <c r="E210" s="87" t="s">
        <v>237</v>
      </c>
      <c r="F210" s="87" t="s">
        <v>365</v>
      </c>
      <c r="G210" s="93">
        <v>1.0094446585096299</v>
      </c>
      <c r="H210" s="93">
        <v>16.373352922025699</v>
      </c>
      <c r="I210" s="86" t="str">
        <f t="shared" si="4"/>
        <v>Dairy|700to900</v>
      </c>
      <c r="J210" s="93"/>
      <c r="K210" s="93"/>
      <c r="L210" s="93"/>
      <c r="M210" s="45"/>
    </row>
    <row r="211" spans="1:13" x14ac:dyDescent="0.35">
      <c r="A211" s="85" t="s">
        <v>342</v>
      </c>
      <c r="B211" s="92" t="s">
        <v>273</v>
      </c>
      <c r="C211" s="92" t="b">
        <f>TRUE()</f>
        <v>1</v>
      </c>
      <c r="D211" s="92" t="s">
        <v>230</v>
      </c>
      <c r="E211" s="87" t="s">
        <v>231</v>
      </c>
      <c r="F211" s="87" t="s">
        <v>366</v>
      </c>
      <c r="G211" s="93">
        <v>9.4718115026017499E-2</v>
      </c>
      <c r="H211" s="93">
        <v>13.360320118547</v>
      </c>
      <c r="I211" s="86" t="str">
        <f t="shared" si="4"/>
        <v>Lowland|700to900</v>
      </c>
      <c r="J211" s="93">
        <v>0.30040873540195701</v>
      </c>
      <c r="K211" s="93">
        <v>10.388382151908599</v>
      </c>
      <c r="L211" s="93">
        <v>0.43988893736404</v>
      </c>
      <c r="M211" s="45">
        <v>10.2377447298284</v>
      </c>
    </row>
    <row r="212" spans="1:13" x14ac:dyDescent="0.35">
      <c r="A212" s="85" t="s">
        <v>342</v>
      </c>
      <c r="B212" s="92" t="s">
        <v>273</v>
      </c>
      <c r="C212" s="92" t="b">
        <f>FALSE()</f>
        <v>0</v>
      </c>
      <c r="D212" s="92" t="s">
        <v>230</v>
      </c>
      <c r="E212" s="87" t="s">
        <v>234</v>
      </c>
      <c r="F212" s="87" t="s">
        <v>367</v>
      </c>
      <c r="G212" s="93">
        <v>0.19109415690347401</v>
      </c>
      <c r="H212" s="93">
        <v>10.508436176413699</v>
      </c>
      <c r="I212" s="86" t="str">
        <f t="shared" si="4"/>
        <v>Lowland|700to900</v>
      </c>
      <c r="J212" s="93"/>
      <c r="K212" s="93"/>
      <c r="L212" s="93"/>
      <c r="M212" s="45"/>
    </row>
    <row r="213" spans="1:13" x14ac:dyDescent="0.35">
      <c r="A213" s="85" t="s">
        <v>342</v>
      </c>
      <c r="B213" s="92" t="s">
        <v>273</v>
      </c>
      <c r="C213" s="92" t="b">
        <f>TRUE()</f>
        <v>1</v>
      </c>
      <c r="D213" s="92" t="s">
        <v>230</v>
      </c>
      <c r="E213" s="87" t="s">
        <v>234</v>
      </c>
      <c r="F213" s="87" t="s">
        <v>368</v>
      </c>
      <c r="G213" s="93">
        <v>0.191093836097321</v>
      </c>
      <c r="H213" s="93">
        <v>10.4378292923386</v>
      </c>
      <c r="I213" s="86" t="str">
        <f t="shared" si="4"/>
        <v>Lowland|700to900</v>
      </c>
      <c r="J213" s="93"/>
      <c r="K213" s="93"/>
      <c r="L213" s="93"/>
      <c r="M213" s="45"/>
    </row>
    <row r="214" spans="1:13" x14ac:dyDescent="0.35">
      <c r="A214" s="85" t="s">
        <v>342</v>
      </c>
      <c r="B214" s="92" t="s">
        <v>273</v>
      </c>
      <c r="C214" s="92" t="b">
        <f>FALSE()</f>
        <v>0</v>
      </c>
      <c r="D214" s="92" t="s">
        <v>230</v>
      </c>
      <c r="E214" s="87" t="s">
        <v>237</v>
      </c>
      <c r="F214" s="87" t="s">
        <v>369</v>
      </c>
      <c r="G214" s="93">
        <v>0.61541393427638003</v>
      </c>
      <c r="H214" s="93">
        <v>7.2963901607650996</v>
      </c>
      <c r="I214" s="86" t="str">
        <f t="shared" si="4"/>
        <v>Lowland|700to900</v>
      </c>
      <c r="J214" s="93"/>
      <c r="K214" s="93"/>
      <c r="L214" s="93"/>
      <c r="M214" s="45"/>
    </row>
    <row r="215" spans="1:13" x14ac:dyDescent="0.35">
      <c r="A215" s="85" t="s">
        <v>342</v>
      </c>
      <c r="B215" s="92" t="s">
        <v>273</v>
      </c>
      <c r="C215" s="92" t="b">
        <f>TRUE()</f>
        <v>1</v>
      </c>
      <c r="D215" s="92" t="s">
        <v>230</v>
      </c>
      <c r="E215" s="87" t="s">
        <v>237</v>
      </c>
      <c r="F215" s="87" t="s">
        <v>370</v>
      </c>
      <c r="G215" s="93">
        <v>0.61537769383432295</v>
      </c>
      <c r="H215" s="93">
        <v>7.2769719282466401</v>
      </c>
      <c r="I215" s="86" t="str">
        <f t="shared" si="4"/>
        <v>Lowland|700to900</v>
      </c>
      <c r="J215" s="93"/>
      <c r="K215" s="93"/>
      <c r="L215" s="93"/>
      <c r="M215" s="45"/>
    </row>
    <row r="216" spans="1:13" x14ac:dyDescent="0.35">
      <c r="A216" s="85" t="s">
        <v>342</v>
      </c>
      <c r="B216" s="92" t="s">
        <v>273</v>
      </c>
      <c r="C216" s="92" t="b">
        <f>TRUE()</f>
        <v>1</v>
      </c>
      <c r="D216" s="92" t="s">
        <v>240</v>
      </c>
      <c r="E216" s="87" t="s">
        <v>234</v>
      </c>
      <c r="F216" s="87" t="s">
        <v>371</v>
      </c>
      <c r="G216" s="93">
        <v>0.33597474957374002</v>
      </c>
      <c r="H216" s="93">
        <v>13.1822908135087</v>
      </c>
      <c r="I216" s="86" t="str">
        <f t="shared" si="4"/>
        <v>Lowland|900to1200</v>
      </c>
      <c r="J216" s="93">
        <v>0.68576241270538096</v>
      </c>
      <c r="K216" s="93">
        <v>11.3921327162438</v>
      </c>
      <c r="L216" s="93"/>
      <c r="M216" s="45"/>
    </row>
    <row r="217" spans="1:13" x14ac:dyDescent="0.35">
      <c r="A217" s="85" t="s">
        <v>342</v>
      </c>
      <c r="B217" s="92" t="s">
        <v>273</v>
      </c>
      <c r="C217" s="92" t="b">
        <f>TRUE()</f>
        <v>1</v>
      </c>
      <c r="D217" s="92" t="s">
        <v>240</v>
      </c>
      <c r="E217" s="87" t="s">
        <v>237</v>
      </c>
      <c r="F217" s="87" t="s">
        <v>372</v>
      </c>
      <c r="G217" s="93">
        <v>1.03555007583702</v>
      </c>
      <c r="H217" s="93">
        <v>9.60197461897884</v>
      </c>
      <c r="I217" s="86" t="str">
        <f t="shared" si="4"/>
        <v>Lowland|900to1200</v>
      </c>
      <c r="J217" s="93"/>
      <c r="K217" s="93"/>
      <c r="L217" s="93"/>
      <c r="M217" s="45"/>
    </row>
    <row r="218" spans="1:13" x14ac:dyDescent="0.35">
      <c r="A218" s="85" t="s">
        <v>342</v>
      </c>
      <c r="B218" s="92" t="s">
        <v>282</v>
      </c>
      <c r="C218" s="92" t="b">
        <f>TRUE()</f>
        <v>1</v>
      </c>
      <c r="D218" s="92" t="s">
        <v>230</v>
      </c>
      <c r="E218" s="87" t="s">
        <v>231</v>
      </c>
      <c r="F218" s="87" t="s">
        <v>373</v>
      </c>
      <c r="G218" s="93">
        <v>0.123599052272237</v>
      </c>
      <c r="H218" s="93">
        <v>25.464421679664401</v>
      </c>
      <c r="I218" s="86" t="str">
        <f t="shared" ref="I218:I281" si="5">B218&amp;"|"&amp;D218</f>
        <v>Mixed|700to900</v>
      </c>
      <c r="J218" s="93">
        <v>0.475588460734861</v>
      </c>
      <c r="K218" s="93">
        <v>20.668650764123502</v>
      </c>
      <c r="L218" s="93">
        <v>0.78826457250538096</v>
      </c>
      <c r="M218" s="45">
        <v>21.087122997785801</v>
      </c>
    </row>
    <row r="219" spans="1:13" x14ac:dyDescent="0.35">
      <c r="A219" s="85" t="s">
        <v>342</v>
      </c>
      <c r="B219" s="92" t="s">
        <v>282</v>
      </c>
      <c r="C219" s="92" t="b">
        <f>TRUE()</f>
        <v>1</v>
      </c>
      <c r="D219" s="92" t="s">
        <v>230</v>
      </c>
      <c r="E219" s="87" t="s">
        <v>237</v>
      </c>
      <c r="F219" s="87" t="s">
        <v>374</v>
      </c>
      <c r="G219" s="93">
        <v>0.827577869197484</v>
      </c>
      <c r="H219" s="93">
        <v>15.872879848582601</v>
      </c>
      <c r="I219" s="86" t="str">
        <f t="shared" si="5"/>
        <v>Mixed|700to900</v>
      </c>
      <c r="J219" s="93"/>
      <c r="K219" s="93"/>
      <c r="L219" s="93"/>
      <c r="M219" s="45"/>
    </row>
    <row r="220" spans="1:13" x14ac:dyDescent="0.35">
      <c r="A220" s="85" t="s">
        <v>342</v>
      </c>
      <c r="B220" s="92" t="s">
        <v>282</v>
      </c>
      <c r="C220" s="92" t="b">
        <f>TRUE()</f>
        <v>1</v>
      </c>
      <c r="D220" s="92" t="s">
        <v>240</v>
      </c>
      <c r="E220" s="87" t="s">
        <v>234</v>
      </c>
      <c r="F220" s="87" t="s">
        <v>375</v>
      </c>
      <c r="G220" s="93">
        <v>0.837848622531016</v>
      </c>
      <c r="H220" s="93">
        <v>24.252438033369099</v>
      </c>
      <c r="I220" s="86" t="str">
        <f t="shared" si="5"/>
        <v>Mixed|900to1200</v>
      </c>
      <c r="J220" s="93">
        <v>1.1009406842759</v>
      </c>
      <c r="K220" s="93">
        <v>21.505595231448201</v>
      </c>
      <c r="L220" s="93"/>
      <c r="M220" s="45"/>
    </row>
    <row r="221" spans="1:13" x14ac:dyDescent="0.35">
      <c r="A221" s="85" t="s">
        <v>342</v>
      </c>
      <c r="B221" s="92" t="s">
        <v>282</v>
      </c>
      <c r="C221" s="92" t="b">
        <f>TRUE()</f>
        <v>1</v>
      </c>
      <c r="D221" s="92" t="s">
        <v>240</v>
      </c>
      <c r="E221" s="87" t="s">
        <v>237</v>
      </c>
      <c r="F221" s="87" t="s">
        <v>376</v>
      </c>
      <c r="G221" s="93">
        <v>1.3640327460207899</v>
      </c>
      <c r="H221" s="93">
        <v>18.758752429527298</v>
      </c>
      <c r="I221" s="86" t="str">
        <f t="shared" si="5"/>
        <v>Mixed|900to1200</v>
      </c>
      <c r="J221" s="93"/>
      <c r="K221" s="93"/>
      <c r="L221" s="93"/>
      <c r="M221" s="45"/>
    </row>
    <row r="222" spans="1:13" x14ac:dyDescent="0.35">
      <c r="A222" s="85" t="s">
        <v>377</v>
      </c>
      <c r="B222" s="92" t="s">
        <v>242</v>
      </c>
      <c r="C222" s="92" t="b">
        <f>FALSE()</f>
        <v>0</v>
      </c>
      <c r="D222" s="92" t="s">
        <v>230</v>
      </c>
      <c r="E222" s="87" t="s">
        <v>237</v>
      </c>
      <c r="F222" s="87" t="s">
        <v>378</v>
      </c>
      <c r="G222" s="93">
        <v>0.47728216439587701</v>
      </c>
      <c r="H222" s="93">
        <v>5.9751534078574098</v>
      </c>
      <c r="I222" s="86" t="str">
        <f t="shared" si="5"/>
        <v>General|700to900</v>
      </c>
      <c r="J222" s="93">
        <v>0.47728216439587701</v>
      </c>
      <c r="K222" s="93">
        <v>5.9751534078574098</v>
      </c>
      <c r="L222" s="93">
        <v>0.47728216439587701</v>
      </c>
      <c r="M222" s="45">
        <v>5.9704211572032504</v>
      </c>
    </row>
    <row r="223" spans="1:13" x14ac:dyDescent="0.35">
      <c r="A223" s="85" t="s">
        <v>377</v>
      </c>
      <c r="B223" s="92" t="s">
        <v>242</v>
      </c>
      <c r="C223" s="92" t="b">
        <f>TRUE()</f>
        <v>1</v>
      </c>
      <c r="D223" s="92" t="s">
        <v>230</v>
      </c>
      <c r="E223" s="87" t="s">
        <v>237</v>
      </c>
      <c r="F223" s="87" t="s">
        <v>379</v>
      </c>
      <c r="G223" s="93">
        <v>0.47728216439587701</v>
      </c>
      <c r="H223" s="93">
        <v>5.9656889065490804</v>
      </c>
      <c r="I223" s="86" t="str">
        <f t="shared" si="5"/>
        <v>General|700to900</v>
      </c>
      <c r="J223" s="93"/>
      <c r="K223" s="93"/>
      <c r="L223" s="93"/>
      <c r="M223" s="45"/>
    </row>
    <row r="224" spans="1:13" x14ac:dyDescent="0.35">
      <c r="A224" s="85" t="s">
        <v>377</v>
      </c>
      <c r="B224" s="92" t="s">
        <v>273</v>
      </c>
      <c r="C224" s="92" t="b">
        <f>FALSE()</f>
        <v>0</v>
      </c>
      <c r="D224" s="92" t="s">
        <v>230</v>
      </c>
      <c r="E224" s="87" t="s">
        <v>234</v>
      </c>
      <c r="F224" s="87" t="s">
        <v>380</v>
      </c>
      <c r="G224" s="93">
        <v>0.159323980446231</v>
      </c>
      <c r="H224" s="93">
        <v>8.3307598572054307</v>
      </c>
      <c r="I224" s="86" t="str">
        <f t="shared" si="5"/>
        <v>Lowland|700to900</v>
      </c>
      <c r="J224" s="93">
        <v>0.36290985891574501</v>
      </c>
      <c r="K224" s="93">
        <v>6.9269684109488399</v>
      </c>
      <c r="L224" s="93">
        <v>0.65313988043174498</v>
      </c>
      <c r="M224" s="45">
        <v>6.7924712459336902</v>
      </c>
    </row>
    <row r="225" spans="1:13" x14ac:dyDescent="0.35">
      <c r="A225" s="85" t="s">
        <v>377</v>
      </c>
      <c r="B225" s="92" t="s">
        <v>273</v>
      </c>
      <c r="C225" s="92" t="b">
        <f>FALSE()</f>
        <v>0</v>
      </c>
      <c r="D225" s="92" t="s">
        <v>230</v>
      </c>
      <c r="E225" s="87" t="s">
        <v>237</v>
      </c>
      <c r="F225" s="87" t="s">
        <v>381</v>
      </c>
      <c r="G225" s="93">
        <v>0.56649573738525905</v>
      </c>
      <c r="H225" s="93">
        <v>5.5231769646922597</v>
      </c>
      <c r="I225" s="86" t="str">
        <f t="shared" si="5"/>
        <v>Lowland|700to900</v>
      </c>
      <c r="J225" s="93"/>
      <c r="K225" s="93"/>
      <c r="L225" s="93"/>
      <c r="M225" s="45"/>
    </row>
    <row r="226" spans="1:13" x14ac:dyDescent="0.35">
      <c r="A226" s="85" t="s">
        <v>377</v>
      </c>
      <c r="B226" s="92" t="s">
        <v>273</v>
      </c>
      <c r="C226" s="92" t="b">
        <f>TRUE()</f>
        <v>1</v>
      </c>
      <c r="D226" s="92" t="s">
        <v>230</v>
      </c>
      <c r="E226" s="87" t="s">
        <v>237</v>
      </c>
      <c r="F226" s="87" t="s">
        <v>382</v>
      </c>
      <c r="G226" s="93">
        <v>0.56647133920414205</v>
      </c>
      <c r="H226" s="93">
        <v>5.5095385897554099</v>
      </c>
      <c r="I226" s="86" t="str">
        <f t="shared" si="5"/>
        <v>Lowland|700to900</v>
      </c>
      <c r="J226" s="93"/>
      <c r="K226" s="93"/>
      <c r="L226" s="93"/>
      <c r="M226" s="45"/>
    </row>
    <row r="227" spans="1:13" x14ac:dyDescent="0.35">
      <c r="A227" s="85" t="s">
        <v>377</v>
      </c>
      <c r="B227" s="92" t="s">
        <v>273</v>
      </c>
      <c r="C227" s="92" t="b">
        <f>FALSE()</f>
        <v>0</v>
      </c>
      <c r="D227" s="92" t="s">
        <v>240</v>
      </c>
      <c r="E227" s="87" t="s">
        <v>237</v>
      </c>
      <c r="F227" s="87" t="s">
        <v>383</v>
      </c>
      <c r="G227" s="93">
        <v>0.98671969262421</v>
      </c>
      <c r="H227" s="93">
        <v>7.30661277211067</v>
      </c>
      <c r="I227" s="86" t="str">
        <f t="shared" si="5"/>
        <v>Lowland|900to1200</v>
      </c>
      <c r="J227" s="93">
        <v>0.98671969262421</v>
      </c>
      <c r="K227" s="93">
        <v>7.30661277211067</v>
      </c>
      <c r="L227" s="93"/>
      <c r="M227" s="45"/>
    </row>
    <row r="228" spans="1:13" x14ac:dyDescent="0.35">
      <c r="A228" s="85" t="s">
        <v>377</v>
      </c>
      <c r="B228" s="92" t="s">
        <v>273</v>
      </c>
      <c r="C228" s="92" t="b">
        <f>TRUE()</f>
        <v>1</v>
      </c>
      <c r="D228" s="92" t="s">
        <v>240</v>
      </c>
      <c r="E228" s="87" t="s">
        <v>237</v>
      </c>
      <c r="F228" s="87" t="s">
        <v>384</v>
      </c>
      <c r="G228" s="93">
        <v>0.98668865249888105</v>
      </c>
      <c r="H228" s="93">
        <v>7.2922680459046596</v>
      </c>
      <c r="I228" s="86" t="str">
        <f t="shared" si="5"/>
        <v>Lowland|900to1200</v>
      </c>
      <c r="J228" s="93"/>
      <c r="K228" s="93"/>
      <c r="L228" s="93"/>
      <c r="M228" s="45"/>
    </row>
    <row r="229" spans="1:13" x14ac:dyDescent="0.35">
      <c r="A229" s="85" t="s">
        <v>377</v>
      </c>
      <c r="B229" s="92" t="s">
        <v>282</v>
      </c>
      <c r="C229" s="92" t="b">
        <f>FALSE()</f>
        <v>0</v>
      </c>
      <c r="D229" s="92" t="s">
        <v>230</v>
      </c>
      <c r="E229" s="87" t="s">
        <v>234</v>
      </c>
      <c r="F229" s="87" t="s">
        <v>385</v>
      </c>
      <c r="G229" s="93">
        <v>0.21549674561347201</v>
      </c>
      <c r="H229" s="93">
        <v>19.930875382899998</v>
      </c>
      <c r="I229" s="86" t="str">
        <f t="shared" si="5"/>
        <v>Mixed|700to900</v>
      </c>
      <c r="J229" s="93">
        <v>0.51663147779347096</v>
      </c>
      <c r="K229" s="93">
        <v>16.059138430447799</v>
      </c>
      <c r="L229" s="93">
        <v>0.788462414114937</v>
      </c>
      <c r="M229" s="45">
        <v>15.816197548724899</v>
      </c>
    </row>
    <row r="230" spans="1:13" x14ac:dyDescent="0.35">
      <c r="A230" s="85" t="s">
        <v>377</v>
      </c>
      <c r="B230" s="92" t="s">
        <v>282</v>
      </c>
      <c r="C230" s="92" t="b">
        <f>FALSE()</f>
        <v>0</v>
      </c>
      <c r="D230" s="92" t="s">
        <v>230</v>
      </c>
      <c r="E230" s="87" t="s">
        <v>237</v>
      </c>
      <c r="F230" s="87" t="s">
        <v>386</v>
      </c>
      <c r="G230" s="93">
        <v>0.81776620997346905</v>
      </c>
      <c r="H230" s="93">
        <v>12.1874014779956</v>
      </c>
      <c r="I230" s="86" t="str">
        <f t="shared" si="5"/>
        <v>Mixed|700to900</v>
      </c>
      <c r="J230" s="93"/>
      <c r="K230" s="93"/>
      <c r="L230" s="93"/>
      <c r="M230" s="45"/>
    </row>
    <row r="231" spans="1:13" x14ac:dyDescent="0.35">
      <c r="A231" s="85" t="s">
        <v>377</v>
      </c>
      <c r="B231" s="92" t="s">
        <v>282</v>
      </c>
      <c r="C231" s="92" t="b">
        <f>TRUE()</f>
        <v>1</v>
      </c>
      <c r="D231" s="92" t="s">
        <v>240</v>
      </c>
      <c r="E231" s="87" t="s">
        <v>237</v>
      </c>
      <c r="F231" s="87" t="s">
        <v>387</v>
      </c>
      <c r="G231" s="93">
        <v>1.33212428675787</v>
      </c>
      <c r="H231" s="93">
        <v>15.330315785279099</v>
      </c>
      <c r="I231" s="86" t="str">
        <f t="shared" si="5"/>
        <v>Mixed|900to1200</v>
      </c>
      <c r="J231" s="93">
        <v>1.33212428675787</v>
      </c>
      <c r="K231" s="93">
        <v>15.330315785279099</v>
      </c>
      <c r="L231" s="93"/>
      <c r="M231" s="45"/>
    </row>
    <row r="232" spans="1:13" x14ac:dyDescent="0.35">
      <c r="A232" s="85" t="s">
        <v>388</v>
      </c>
      <c r="B232" s="92" t="s">
        <v>242</v>
      </c>
      <c r="C232" s="92" t="b">
        <f>FALSE()</f>
        <v>0</v>
      </c>
      <c r="D232" s="92" t="s">
        <v>230</v>
      </c>
      <c r="E232" s="87" t="s">
        <v>231</v>
      </c>
      <c r="F232" s="87" t="s">
        <v>389</v>
      </c>
      <c r="G232" s="93">
        <v>0.11019166679984201</v>
      </c>
      <c r="H232" s="93">
        <v>22.276702213116799</v>
      </c>
      <c r="I232" s="86" t="str">
        <f t="shared" si="5"/>
        <v>General|700to900</v>
      </c>
      <c r="J232" s="93">
        <v>0.419583845867808</v>
      </c>
      <c r="K232" s="93">
        <v>18.005620862192799</v>
      </c>
      <c r="L232" s="93">
        <v>0.34223580110081703</v>
      </c>
      <c r="M232" s="45">
        <v>19.056529305173601</v>
      </c>
    </row>
    <row r="233" spans="1:13" x14ac:dyDescent="0.35">
      <c r="A233" s="85" t="s">
        <v>388</v>
      </c>
      <c r="B233" s="92" t="s">
        <v>242</v>
      </c>
      <c r="C233" s="92" t="b">
        <f>TRUE()</f>
        <v>1</v>
      </c>
      <c r="D233" s="92" t="s">
        <v>230</v>
      </c>
      <c r="E233" s="87" t="s">
        <v>231</v>
      </c>
      <c r="F233" s="87" t="s">
        <v>390</v>
      </c>
      <c r="G233" s="93">
        <v>0.11019166679984201</v>
      </c>
      <c r="H233" s="93">
        <v>22.209254634115801</v>
      </c>
      <c r="I233" s="86" t="str">
        <f t="shared" si="5"/>
        <v>General|700to900</v>
      </c>
      <c r="J233" s="93"/>
      <c r="K233" s="93"/>
      <c r="L233" s="93"/>
      <c r="M233" s="45"/>
    </row>
    <row r="234" spans="1:13" x14ac:dyDescent="0.35">
      <c r="A234" s="85" t="s">
        <v>388</v>
      </c>
      <c r="B234" s="92" t="s">
        <v>242</v>
      </c>
      <c r="C234" s="92" t="b">
        <f>FALSE()</f>
        <v>0</v>
      </c>
      <c r="D234" s="92" t="s">
        <v>230</v>
      </c>
      <c r="E234" s="87" t="s">
        <v>234</v>
      </c>
      <c r="F234" s="87" t="s">
        <v>391</v>
      </c>
      <c r="G234" s="93">
        <v>0.46026754109756202</v>
      </c>
      <c r="H234" s="93">
        <v>16.627864813635199</v>
      </c>
      <c r="I234" s="86" t="str">
        <f t="shared" si="5"/>
        <v>General|700to900</v>
      </c>
      <c r="J234" s="93"/>
      <c r="K234" s="93"/>
      <c r="L234" s="93"/>
      <c r="M234" s="45"/>
    </row>
    <row r="235" spans="1:13" x14ac:dyDescent="0.35">
      <c r="A235" s="85" t="s">
        <v>388</v>
      </c>
      <c r="B235" s="92" t="s">
        <v>242</v>
      </c>
      <c r="C235" s="92" t="b">
        <f>FALSE()</f>
        <v>0</v>
      </c>
      <c r="D235" s="92" t="s">
        <v>230</v>
      </c>
      <c r="E235" s="87" t="s">
        <v>237</v>
      </c>
      <c r="F235" s="87" t="s">
        <v>392</v>
      </c>
      <c r="G235" s="93">
        <v>0.68829232970601995</v>
      </c>
      <c r="H235" s="93">
        <v>15.112295559826499</v>
      </c>
      <c r="I235" s="86" t="str">
        <f t="shared" si="5"/>
        <v>General|700to900</v>
      </c>
      <c r="J235" s="93"/>
      <c r="K235" s="93"/>
      <c r="L235" s="93"/>
      <c r="M235" s="45"/>
    </row>
    <row r="236" spans="1:13" x14ac:dyDescent="0.35">
      <c r="A236" s="85" t="s">
        <v>388</v>
      </c>
      <c r="B236" s="92" t="s">
        <v>273</v>
      </c>
      <c r="C236" s="92" t="b">
        <f>FALSE()</f>
        <v>0</v>
      </c>
      <c r="D236" s="92" t="s">
        <v>230</v>
      </c>
      <c r="E236" s="87" t="s">
        <v>231</v>
      </c>
      <c r="F236" s="87" t="s">
        <v>393</v>
      </c>
      <c r="G236" s="93">
        <v>0.10996556962156501</v>
      </c>
      <c r="H236" s="93">
        <v>16.838014230425902</v>
      </c>
      <c r="I236" s="86" t="str">
        <f t="shared" si="5"/>
        <v>Lowland|700to900</v>
      </c>
      <c r="J236" s="93"/>
      <c r="K236" s="93"/>
      <c r="L236" s="93">
        <v>0.25770363125269902</v>
      </c>
      <c r="M236" s="45">
        <v>13.5732978635046</v>
      </c>
    </row>
    <row r="237" spans="1:13" x14ac:dyDescent="0.35">
      <c r="A237" s="85" t="s">
        <v>388</v>
      </c>
      <c r="B237" s="92" t="s">
        <v>273</v>
      </c>
      <c r="C237" s="92" t="b">
        <f>TRUE()</f>
        <v>1</v>
      </c>
      <c r="D237" s="92" t="s">
        <v>230</v>
      </c>
      <c r="E237" s="87" t="s">
        <v>231</v>
      </c>
      <c r="F237" s="87" t="s">
        <v>394</v>
      </c>
      <c r="G237" s="93">
        <v>0.109930626747514</v>
      </c>
      <c r="H237" s="93">
        <v>16.695666934122801</v>
      </c>
      <c r="I237" s="86" t="str">
        <f t="shared" si="5"/>
        <v>Lowland|700to900</v>
      </c>
      <c r="J237" s="93"/>
      <c r="K237" s="93"/>
      <c r="L237" s="93"/>
      <c r="M237" s="45"/>
    </row>
    <row r="238" spans="1:13" x14ac:dyDescent="0.35">
      <c r="A238" s="85" t="s">
        <v>388</v>
      </c>
      <c r="B238" s="92" t="s">
        <v>273</v>
      </c>
      <c r="C238" s="92" t="b">
        <f>FALSE()</f>
        <v>0</v>
      </c>
      <c r="D238" s="92" t="s">
        <v>230</v>
      </c>
      <c r="E238" s="87" t="s">
        <v>234</v>
      </c>
      <c r="F238" s="87" t="s">
        <v>395</v>
      </c>
      <c r="G238" s="93">
        <v>0.212749185630561</v>
      </c>
      <c r="H238" s="93">
        <v>13.0419485207397</v>
      </c>
      <c r="I238" s="86" t="str">
        <f t="shared" si="5"/>
        <v>Lowland|700to900</v>
      </c>
      <c r="J238" s="93"/>
      <c r="K238" s="93"/>
      <c r="L238" s="93"/>
      <c r="M238" s="45"/>
    </row>
    <row r="239" spans="1:13" x14ac:dyDescent="0.35">
      <c r="A239" s="85" t="s">
        <v>388</v>
      </c>
      <c r="B239" s="92" t="s">
        <v>273</v>
      </c>
      <c r="C239" s="92" t="b">
        <f>TRUE()</f>
        <v>1</v>
      </c>
      <c r="D239" s="92" t="s">
        <v>230</v>
      </c>
      <c r="E239" s="87" t="s">
        <v>234</v>
      </c>
      <c r="F239" s="87" t="s">
        <v>396</v>
      </c>
      <c r="G239" s="93">
        <v>0.21249158453577</v>
      </c>
      <c r="H239" s="93">
        <v>12.922869101719201</v>
      </c>
      <c r="I239" s="86" t="str">
        <f t="shared" si="5"/>
        <v>Lowland|700to900</v>
      </c>
      <c r="J239" s="93"/>
      <c r="K239" s="93"/>
      <c r="L239" s="93"/>
      <c r="M239" s="45"/>
    </row>
    <row r="240" spans="1:13" x14ac:dyDescent="0.35">
      <c r="A240" s="85" t="s">
        <v>388</v>
      </c>
      <c r="B240" s="92" t="s">
        <v>273</v>
      </c>
      <c r="C240" s="92" t="b">
        <f>FALSE()</f>
        <v>0</v>
      </c>
      <c r="D240" s="92" t="s">
        <v>230</v>
      </c>
      <c r="E240" s="87" t="s">
        <v>237</v>
      </c>
      <c r="F240" s="87" t="s">
        <v>397</v>
      </c>
      <c r="G240" s="93">
        <v>0.643381189728086</v>
      </c>
      <c r="H240" s="93">
        <v>8.3679905305150903</v>
      </c>
      <c r="I240" s="86" t="str">
        <f t="shared" si="5"/>
        <v>Lowland|700to900</v>
      </c>
      <c r="J240" s="93"/>
      <c r="K240" s="93"/>
      <c r="L240" s="93"/>
      <c r="M240" s="45"/>
    </row>
    <row r="241" spans="1:13" x14ac:dyDescent="0.35">
      <c r="A241" s="85" t="s">
        <v>398</v>
      </c>
      <c r="B241" s="92" t="s">
        <v>229</v>
      </c>
      <c r="C241" s="92" t="b">
        <f>FALSE()</f>
        <v>0</v>
      </c>
      <c r="D241" s="92" t="s">
        <v>230</v>
      </c>
      <c r="E241" s="87" t="s">
        <v>231</v>
      </c>
      <c r="F241" s="87" t="s">
        <v>399</v>
      </c>
      <c r="G241" s="93">
        <v>0.13422408455471799</v>
      </c>
      <c r="H241" s="93">
        <v>23.666133573412299</v>
      </c>
      <c r="I241" s="86" t="str">
        <f t="shared" si="5"/>
        <v>Cereals|700to900</v>
      </c>
      <c r="J241" s="93">
        <v>0.36931493784675901</v>
      </c>
      <c r="K241" s="93">
        <v>20.759007268760701</v>
      </c>
      <c r="L241" s="93">
        <v>0.36929954936105602</v>
      </c>
      <c r="M241" s="45">
        <v>20.729693424677698</v>
      </c>
    </row>
    <row r="242" spans="1:13" x14ac:dyDescent="0.35">
      <c r="A242" s="85" t="s">
        <v>398</v>
      </c>
      <c r="B242" s="92" t="s">
        <v>229</v>
      </c>
      <c r="C242" s="92" t="b">
        <f>TRUE()</f>
        <v>1</v>
      </c>
      <c r="D242" s="92" t="s">
        <v>230</v>
      </c>
      <c r="E242" s="87" t="s">
        <v>231</v>
      </c>
      <c r="F242" s="87" t="s">
        <v>400</v>
      </c>
      <c r="G242" s="93">
        <v>0.13421266323735401</v>
      </c>
      <c r="H242" s="93">
        <v>23.597001106788699</v>
      </c>
      <c r="I242" s="86" t="str">
        <f t="shared" si="5"/>
        <v>Cereals|700to900</v>
      </c>
      <c r="J242" s="93"/>
      <c r="K242" s="93"/>
      <c r="L242" s="93"/>
      <c r="M242" s="45"/>
    </row>
    <row r="243" spans="1:13" x14ac:dyDescent="0.35">
      <c r="A243" s="85" t="s">
        <v>398</v>
      </c>
      <c r="B243" s="92" t="s">
        <v>229</v>
      </c>
      <c r="C243" s="92" t="b">
        <f>FALSE()</f>
        <v>0</v>
      </c>
      <c r="D243" s="92" t="s">
        <v>230</v>
      </c>
      <c r="E243" s="87" t="s">
        <v>234</v>
      </c>
      <c r="F243" s="87" t="s">
        <v>401</v>
      </c>
      <c r="G243" s="93">
        <v>0.604405791138799</v>
      </c>
      <c r="H243" s="93">
        <v>17.8518809641091</v>
      </c>
      <c r="I243" s="86" t="str">
        <f t="shared" si="5"/>
        <v>Cereals|700to900</v>
      </c>
      <c r="J243" s="93"/>
      <c r="K243" s="93"/>
      <c r="L243" s="93"/>
      <c r="M243" s="45"/>
    </row>
    <row r="244" spans="1:13" x14ac:dyDescent="0.35">
      <c r="A244" s="85" t="s">
        <v>398</v>
      </c>
      <c r="B244" s="92" t="s">
        <v>229</v>
      </c>
      <c r="C244" s="92" t="b">
        <f>TRUE()</f>
        <v>1</v>
      </c>
      <c r="D244" s="92" t="s">
        <v>230</v>
      </c>
      <c r="E244" s="87" t="s">
        <v>234</v>
      </c>
      <c r="F244" s="87" t="s">
        <v>402</v>
      </c>
      <c r="G244" s="93">
        <v>0.60435565851335105</v>
      </c>
      <c r="H244" s="93">
        <v>17.8037580544005</v>
      </c>
      <c r="I244" s="86" t="str">
        <f t="shared" si="5"/>
        <v>Cereals|700to900</v>
      </c>
      <c r="J244" s="93"/>
      <c r="K244" s="93"/>
      <c r="L244" s="93"/>
      <c r="M244" s="45"/>
    </row>
    <row r="245" spans="1:13" x14ac:dyDescent="0.35">
      <c r="A245" s="85" t="s">
        <v>398</v>
      </c>
      <c r="B245" s="92" t="s">
        <v>242</v>
      </c>
      <c r="C245" s="92" t="b">
        <f>FALSE()</f>
        <v>0</v>
      </c>
      <c r="D245" s="92" t="s">
        <v>230</v>
      </c>
      <c r="E245" s="87" t="s">
        <v>231</v>
      </c>
      <c r="F245" s="87" t="s">
        <v>403</v>
      </c>
      <c r="G245" s="93">
        <v>8.6849192425709501E-2</v>
      </c>
      <c r="H245" s="93">
        <v>12.057537089308701</v>
      </c>
      <c r="I245" s="86" t="str">
        <f t="shared" si="5"/>
        <v>General|700to900</v>
      </c>
      <c r="J245" s="93">
        <v>0.28289804421123199</v>
      </c>
      <c r="K245" s="93">
        <v>9.6294197330180396</v>
      </c>
      <c r="L245" s="93">
        <v>0.236657457235084</v>
      </c>
      <c r="M245" s="45">
        <v>9.9979888641866594</v>
      </c>
    </row>
    <row r="246" spans="1:13" x14ac:dyDescent="0.35">
      <c r="A246" s="85" t="s">
        <v>398</v>
      </c>
      <c r="B246" s="92" t="s">
        <v>242</v>
      </c>
      <c r="C246" s="92" t="b">
        <f>TRUE()</f>
        <v>1</v>
      </c>
      <c r="D246" s="92" t="s">
        <v>230</v>
      </c>
      <c r="E246" s="87" t="s">
        <v>231</v>
      </c>
      <c r="F246" s="87" t="s">
        <v>404</v>
      </c>
      <c r="G246" s="93">
        <v>8.6849192425709501E-2</v>
      </c>
      <c r="H246" s="93">
        <v>12.028880319689399</v>
      </c>
      <c r="I246" s="86" t="str">
        <f t="shared" si="5"/>
        <v>General|700to900</v>
      </c>
      <c r="J246" s="93"/>
      <c r="K246" s="93"/>
      <c r="L246" s="93"/>
      <c r="M246" s="45"/>
    </row>
    <row r="247" spans="1:13" x14ac:dyDescent="0.35">
      <c r="A247" s="85" t="s">
        <v>398</v>
      </c>
      <c r="B247" s="92" t="s">
        <v>242</v>
      </c>
      <c r="C247" s="92" t="b">
        <f>FALSE()</f>
        <v>0</v>
      </c>
      <c r="D247" s="92" t="s">
        <v>230</v>
      </c>
      <c r="E247" s="87" t="s">
        <v>234</v>
      </c>
      <c r="F247" s="87" t="s">
        <v>405</v>
      </c>
      <c r="G247" s="93">
        <v>0.24774396111601599</v>
      </c>
      <c r="H247" s="93">
        <v>9.0917485788112007</v>
      </c>
      <c r="I247" s="86" t="str">
        <f t="shared" si="5"/>
        <v>General|700to900</v>
      </c>
      <c r="J247" s="93"/>
      <c r="K247" s="93"/>
      <c r="L247" s="93"/>
      <c r="M247" s="45"/>
    </row>
    <row r="248" spans="1:13" x14ac:dyDescent="0.35">
      <c r="A248" s="85" t="s">
        <v>398</v>
      </c>
      <c r="B248" s="92" t="s">
        <v>242</v>
      </c>
      <c r="C248" s="92" t="b">
        <f>TRUE()</f>
        <v>1</v>
      </c>
      <c r="D248" s="92" t="s">
        <v>230</v>
      </c>
      <c r="E248" s="87" t="s">
        <v>234</v>
      </c>
      <c r="F248" s="87" t="s">
        <v>406</v>
      </c>
      <c r="G248" s="93">
        <v>0.24774396111601599</v>
      </c>
      <c r="H248" s="93">
        <v>9.0728048021898005</v>
      </c>
      <c r="I248" s="86" t="str">
        <f t="shared" si="5"/>
        <v>General|700to900</v>
      </c>
      <c r="J248" s="93"/>
      <c r="K248" s="93"/>
      <c r="L248" s="93"/>
      <c r="M248" s="45"/>
    </row>
    <row r="249" spans="1:13" x14ac:dyDescent="0.35">
      <c r="A249" s="85" t="s">
        <v>398</v>
      </c>
      <c r="B249" s="92" t="s">
        <v>242</v>
      </c>
      <c r="C249" s="92" t="b">
        <f>FALSE()</f>
        <v>0</v>
      </c>
      <c r="D249" s="92" t="s">
        <v>230</v>
      </c>
      <c r="E249" s="87" t="s">
        <v>237</v>
      </c>
      <c r="F249" s="87" t="s">
        <v>407</v>
      </c>
      <c r="G249" s="93">
        <v>0.51410097909196895</v>
      </c>
      <c r="H249" s="93">
        <v>7.7389735309342003</v>
      </c>
      <c r="I249" s="86" t="str">
        <f t="shared" si="5"/>
        <v>General|700to900</v>
      </c>
      <c r="J249" s="93"/>
      <c r="K249" s="93"/>
      <c r="L249" s="93"/>
      <c r="M249" s="45"/>
    </row>
    <row r="250" spans="1:13" x14ac:dyDescent="0.35">
      <c r="A250" s="85" t="s">
        <v>398</v>
      </c>
      <c r="B250" s="92" t="s">
        <v>251</v>
      </c>
      <c r="C250" s="92" t="b">
        <f>TRUE()</f>
        <v>1</v>
      </c>
      <c r="D250" s="92" t="s">
        <v>230</v>
      </c>
      <c r="E250" s="87" t="s">
        <v>234</v>
      </c>
      <c r="F250" s="87" t="s">
        <v>408</v>
      </c>
      <c r="G250" s="93">
        <v>0.424199198926905</v>
      </c>
      <c r="H250" s="93">
        <v>10.3312460312392</v>
      </c>
      <c r="I250" s="86" t="str">
        <f t="shared" si="5"/>
        <v>Horticulture|700to900</v>
      </c>
      <c r="J250" s="93">
        <v>0.56054262215718398</v>
      </c>
      <c r="K250" s="93">
        <v>9.5794492093078301</v>
      </c>
      <c r="L250" s="93">
        <v>0.56054262215718398</v>
      </c>
      <c r="M250" s="45">
        <v>9.5794492093078301</v>
      </c>
    </row>
    <row r="251" spans="1:13" x14ac:dyDescent="0.35">
      <c r="A251" s="85" t="s">
        <v>398</v>
      </c>
      <c r="B251" s="92" t="s">
        <v>251</v>
      </c>
      <c r="C251" s="92" t="b">
        <f>FALSE()</f>
        <v>0</v>
      </c>
      <c r="D251" s="92" t="s">
        <v>230</v>
      </c>
      <c r="E251" s="87" t="s">
        <v>237</v>
      </c>
      <c r="F251" s="87" t="s">
        <v>409</v>
      </c>
      <c r="G251" s="93">
        <v>0.69688604538746401</v>
      </c>
      <c r="H251" s="93">
        <v>8.8276523873764798</v>
      </c>
      <c r="I251" s="86" t="str">
        <f t="shared" si="5"/>
        <v>Horticulture|700to900</v>
      </c>
      <c r="J251" s="93"/>
      <c r="K251" s="93"/>
      <c r="L251" s="93"/>
      <c r="M251" s="45"/>
    </row>
    <row r="252" spans="1:13" x14ac:dyDescent="0.35">
      <c r="A252" s="85" t="s">
        <v>398</v>
      </c>
      <c r="B252" s="92" t="s">
        <v>264</v>
      </c>
      <c r="C252" s="92" t="b">
        <f>FALSE()</f>
        <v>0</v>
      </c>
      <c r="D252" s="92" t="s">
        <v>230</v>
      </c>
      <c r="E252" s="87" t="s">
        <v>231</v>
      </c>
      <c r="F252" s="87" t="s">
        <v>410</v>
      </c>
      <c r="G252" s="93">
        <v>0.399307408908253</v>
      </c>
      <c r="H252" s="93">
        <v>330.50536609616398</v>
      </c>
      <c r="I252" s="86" t="str">
        <f t="shared" si="5"/>
        <v>Poultry|700to900</v>
      </c>
      <c r="J252" s="93">
        <v>1.04607459237519</v>
      </c>
      <c r="K252" s="93">
        <v>241.328431429305</v>
      </c>
      <c r="L252" s="93">
        <v>0.88438279650845497</v>
      </c>
      <c r="M252" s="45">
        <v>263.62266509602</v>
      </c>
    </row>
    <row r="253" spans="1:13" x14ac:dyDescent="0.35">
      <c r="A253" s="85" t="s">
        <v>398</v>
      </c>
      <c r="B253" s="92" t="s">
        <v>264</v>
      </c>
      <c r="C253" s="92" t="b">
        <f>TRUE()</f>
        <v>1</v>
      </c>
      <c r="D253" s="92" t="s">
        <v>230</v>
      </c>
      <c r="E253" s="87" t="s">
        <v>231</v>
      </c>
      <c r="F253" s="87" t="s">
        <v>411</v>
      </c>
      <c r="G253" s="93">
        <v>0.39035495878095899</v>
      </c>
      <c r="H253" s="93">
        <v>331.18227287016401</v>
      </c>
      <c r="I253" s="86" t="str">
        <f t="shared" si="5"/>
        <v>Poultry|700to900</v>
      </c>
      <c r="J253" s="93"/>
      <c r="K253" s="93"/>
      <c r="L253" s="93"/>
      <c r="M253" s="45"/>
    </row>
    <row r="254" spans="1:13" x14ac:dyDescent="0.35">
      <c r="A254" s="85" t="s">
        <v>398</v>
      </c>
      <c r="B254" s="92" t="s">
        <v>264</v>
      </c>
      <c r="C254" s="92" t="b">
        <f>TRUE()</f>
        <v>1</v>
      </c>
      <c r="D254" s="92" t="s">
        <v>230</v>
      </c>
      <c r="E254" s="87" t="s">
        <v>234</v>
      </c>
      <c r="F254" s="87" t="s">
        <v>412</v>
      </c>
      <c r="G254" s="93">
        <v>0.63358681186417898</v>
      </c>
      <c r="H254" s="93">
        <v>223.640210186426</v>
      </c>
      <c r="I254" s="86" t="str">
        <f t="shared" si="5"/>
        <v>Poultry|700to900</v>
      </c>
      <c r="J254" s="93"/>
      <c r="K254" s="93"/>
      <c r="L254" s="93"/>
      <c r="M254" s="45"/>
    </row>
    <row r="255" spans="1:13" x14ac:dyDescent="0.35">
      <c r="A255" s="85" t="s">
        <v>398</v>
      </c>
      <c r="B255" s="92" t="s">
        <v>264</v>
      </c>
      <c r="C255" s="92" t="b">
        <f>FALSE()</f>
        <v>0</v>
      </c>
      <c r="D255" s="92" t="s">
        <v>230</v>
      </c>
      <c r="E255" s="87" t="s">
        <v>237</v>
      </c>
      <c r="F255" s="87" t="s">
        <v>413</v>
      </c>
      <c r="G255" s="93">
        <v>2.1142820064804302</v>
      </c>
      <c r="H255" s="93">
        <v>169.16281123132401</v>
      </c>
      <c r="I255" s="86" t="str">
        <f t="shared" si="5"/>
        <v>Poultry|700to900</v>
      </c>
      <c r="J255" s="93"/>
      <c r="K255" s="93"/>
      <c r="L255" s="93"/>
      <c r="M255" s="45"/>
    </row>
    <row r="256" spans="1:13" x14ac:dyDescent="0.35">
      <c r="A256" s="85" t="s">
        <v>398</v>
      </c>
      <c r="B256" s="92" t="s">
        <v>269</v>
      </c>
      <c r="C256" s="92" t="b">
        <f>FALSE()</f>
        <v>0</v>
      </c>
      <c r="D256" s="92" t="s">
        <v>230</v>
      </c>
      <c r="E256" s="87" t="s">
        <v>231</v>
      </c>
      <c r="F256" s="87" t="s">
        <v>414</v>
      </c>
      <c r="G256" s="93">
        <v>0.115080940298824</v>
      </c>
      <c r="H256" s="93">
        <v>20.563968503803199</v>
      </c>
      <c r="I256" s="86" t="str">
        <f t="shared" si="5"/>
        <v>Dairy|700to900</v>
      </c>
      <c r="J256" s="93">
        <v>0.35806718401431598</v>
      </c>
      <c r="K256" s="93">
        <v>15.618368530572599</v>
      </c>
      <c r="L256" s="93">
        <v>0.27942471101683197</v>
      </c>
      <c r="M256" s="45">
        <v>16.6380031103999</v>
      </c>
    </row>
    <row r="257" spans="1:13" x14ac:dyDescent="0.35">
      <c r="A257" s="85" t="s">
        <v>398</v>
      </c>
      <c r="B257" s="92" t="s">
        <v>269</v>
      </c>
      <c r="C257" s="92" t="b">
        <f>TRUE()</f>
        <v>1</v>
      </c>
      <c r="D257" s="92" t="s">
        <v>230</v>
      </c>
      <c r="E257" s="87" t="s">
        <v>231</v>
      </c>
      <c r="F257" s="87" t="s">
        <v>415</v>
      </c>
      <c r="G257" s="93">
        <v>0.11439119238531401</v>
      </c>
      <c r="H257" s="93">
        <v>20.3940750784692</v>
      </c>
      <c r="I257" s="86" t="str">
        <f t="shared" si="5"/>
        <v>Dairy|700to900</v>
      </c>
      <c r="J257" s="93"/>
      <c r="K257" s="93"/>
      <c r="L257" s="93"/>
      <c r="M257" s="45"/>
    </row>
    <row r="258" spans="1:13" x14ac:dyDescent="0.35">
      <c r="A258" s="85" t="s">
        <v>398</v>
      </c>
      <c r="B258" s="92" t="s">
        <v>269</v>
      </c>
      <c r="C258" s="92" t="b">
        <f>FALSE()</f>
        <v>0</v>
      </c>
      <c r="D258" s="92" t="s">
        <v>230</v>
      </c>
      <c r="E258" s="87" t="s">
        <v>234</v>
      </c>
      <c r="F258" s="87" t="s">
        <v>416</v>
      </c>
      <c r="G258" s="93">
        <v>0.208696814311645</v>
      </c>
      <c r="H258" s="93">
        <v>15.908643817235999</v>
      </c>
      <c r="I258" s="86" t="str">
        <f t="shared" si="5"/>
        <v>Dairy|700to900</v>
      </c>
      <c r="J258" s="93"/>
      <c r="K258" s="93"/>
      <c r="L258" s="93"/>
      <c r="M258" s="45"/>
    </row>
    <row r="259" spans="1:13" x14ac:dyDescent="0.35">
      <c r="A259" s="85" t="s">
        <v>398</v>
      </c>
      <c r="B259" s="92" t="s">
        <v>269</v>
      </c>
      <c r="C259" s="92" t="b">
        <f>TRUE()</f>
        <v>1</v>
      </c>
      <c r="D259" s="92" t="s">
        <v>230</v>
      </c>
      <c r="E259" s="87" t="s">
        <v>234</v>
      </c>
      <c r="F259" s="87" t="s">
        <v>417</v>
      </c>
      <c r="G259" s="93">
        <v>0.20784106274238501</v>
      </c>
      <c r="H259" s="93">
        <v>15.770941456478701</v>
      </c>
      <c r="I259" s="86" t="str">
        <f t="shared" si="5"/>
        <v>Dairy|700to900</v>
      </c>
      <c r="J259" s="93"/>
      <c r="K259" s="93"/>
      <c r="L259" s="93"/>
      <c r="M259" s="45"/>
    </row>
    <row r="260" spans="1:13" x14ac:dyDescent="0.35">
      <c r="A260" s="85" t="s">
        <v>398</v>
      </c>
      <c r="B260" s="92" t="s">
        <v>269</v>
      </c>
      <c r="C260" s="92" t="b">
        <f>FALSE()</f>
        <v>0</v>
      </c>
      <c r="D260" s="92" t="s">
        <v>230</v>
      </c>
      <c r="E260" s="87" t="s">
        <v>237</v>
      </c>
      <c r="F260" s="87" t="s">
        <v>418</v>
      </c>
      <c r="G260" s="93">
        <v>0.75111354534598895</v>
      </c>
      <c r="H260" s="93">
        <v>10.552386696012499</v>
      </c>
      <c r="I260" s="86" t="str">
        <f t="shared" si="5"/>
        <v>Dairy|700to900</v>
      </c>
      <c r="J260" s="93"/>
      <c r="K260" s="93"/>
      <c r="L260" s="93"/>
      <c r="M260" s="45"/>
    </row>
    <row r="261" spans="1:13" x14ac:dyDescent="0.35">
      <c r="A261" s="85" t="s">
        <v>398</v>
      </c>
      <c r="B261" s="92" t="s">
        <v>273</v>
      </c>
      <c r="C261" s="92" t="b">
        <f>FALSE()</f>
        <v>0</v>
      </c>
      <c r="D261" s="92" t="s">
        <v>230</v>
      </c>
      <c r="E261" s="87" t="s">
        <v>231</v>
      </c>
      <c r="F261" s="87" t="s">
        <v>419</v>
      </c>
      <c r="G261" s="93">
        <v>9.1616124307590502E-2</v>
      </c>
      <c r="H261" s="93">
        <v>10.9199154174919</v>
      </c>
      <c r="I261" s="86" t="str">
        <f t="shared" si="5"/>
        <v>Lowland|700to900</v>
      </c>
      <c r="J261" s="93">
        <v>0.25535998421671102</v>
      </c>
      <c r="K261" s="93">
        <v>8.3229837483634501</v>
      </c>
      <c r="L261" s="93">
        <v>0.255355136035957</v>
      </c>
      <c r="M261" s="45">
        <v>8.2995711611461598</v>
      </c>
    </row>
    <row r="262" spans="1:13" x14ac:dyDescent="0.35">
      <c r="A262" s="85" t="s">
        <v>398</v>
      </c>
      <c r="B262" s="92" t="s">
        <v>273</v>
      </c>
      <c r="C262" s="92" t="b">
        <f>TRUE()</f>
        <v>1</v>
      </c>
      <c r="D262" s="92" t="s">
        <v>230</v>
      </c>
      <c r="E262" s="87" t="s">
        <v>231</v>
      </c>
      <c r="F262" s="87" t="s">
        <v>420</v>
      </c>
      <c r="G262" s="93">
        <v>9.1615896142278705E-2</v>
      </c>
      <c r="H262" s="93">
        <v>10.848426668784599</v>
      </c>
      <c r="I262" s="86" t="str">
        <f t="shared" si="5"/>
        <v>Lowland|700to900</v>
      </c>
      <c r="J262" s="93"/>
      <c r="K262" s="93"/>
      <c r="L262" s="93"/>
      <c r="M262" s="45"/>
    </row>
    <row r="263" spans="1:13" x14ac:dyDescent="0.35">
      <c r="A263" s="85" t="s">
        <v>398</v>
      </c>
      <c r="B263" s="92" t="s">
        <v>273</v>
      </c>
      <c r="C263" s="92" t="b">
        <f>FALSE()</f>
        <v>0</v>
      </c>
      <c r="D263" s="92" t="s">
        <v>230</v>
      </c>
      <c r="E263" s="87" t="s">
        <v>234</v>
      </c>
      <c r="F263" s="87" t="s">
        <v>421</v>
      </c>
      <c r="G263" s="93">
        <v>0.122081384994214</v>
      </c>
      <c r="H263" s="93">
        <v>8.5174892704627805</v>
      </c>
      <c r="I263" s="86" t="str">
        <f t="shared" si="5"/>
        <v>Lowland|700to900</v>
      </c>
      <c r="J263" s="93"/>
      <c r="K263" s="93"/>
      <c r="L263" s="93"/>
      <c r="M263" s="45"/>
    </row>
    <row r="264" spans="1:13" x14ac:dyDescent="0.35">
      <c r="A264" s="85" t="s">
        <v>398</v>
      </c>
      <c r="B264" s="92" t="s">
        <v>273</v>
      </c>
      <c r="C264" s="92" t="b">
        <f>TRUE()</f>
        <v>1</v>
      </c>
      <c r="D264" s="92" t="s">
        <v>230</v>
      </c>
      <c r="E264" s="87" t="s">
        <v>234</v>
      </c>
      <c r="F264" s="87" t="s">
        <v>422</v>
      </c>
      <c r="G264" s="93">
        <v>0.122081101915687</v>
      </c>
      <c r="H264" s="93">
        <v>8.4625745527012892</v>
      </c>
      <c r="I264" s="86" t="str">
        <f t="shared" si="5"/>
        <v>Lowland|700to900</v>
      </c>
      <c r="J264" s="93"/>
      <c r="K264" s="93"/>
      <c r="L264" s="93"/>
      <c r="M264" s="45"/>
    </row>
    <row r="265" spans="1:13" x14ac:dyDescent="0.35">
      <c r="A265" s="85" t="s">
        <v>398</v>
      </c>
      <c r="B265" s="92" t="s">
        <v>273</v>
      </c>
      <c r="C265" s="92" t="b">
        <f>FALSE()</f>
        <v>0</v>
      </c>
      <c r="D265" s="92" t="s">
        <v>230</v>
      </c>
      <c r="E265" s="87" t="s">
        <v>237</v>
      </c>
      <c r="F265" s="87" t="s">
        <v>423</v>
      </c>
      <c r="G265" s="93">
        <v>0.55238244334832998</v>
      </c>
      <c r="H265" s="93">
        <v>5.5315465571356297</v>
      </c>
      <c r="I265" s="86" t="str">
        <f t="shared" si="5"/>
        <v>Lowland|700to900</v>
      </c>
      <c r="J265" s="93"/>
      <c r="K265" s="93"/>
      <c r="L265" s="93"/>
      <c r="M265" s="45"/>
    </row>
    <row r="266" spans="1:13" x14ac:dyDescent="0.35">
      <c r="A266" s="85" t="s">
        <v>398</v>
      </c>
      <c r="B266" s="92" t="s">
        <v>273</v>
      </c>
      <c r="C266" s="92" t="b">
        <f>TRUE()</f>
        <v>1</v>
      </c>
      <c r="D266" s="92" t="s">
        <v>230</v>
      </c>
      <c r="E266" s="87" t="s">
        <v>237</v>
      </c>
      <c r="F266" s="87" t="s">
        <v>424</v>
      </c>
      <c r="G266" s="93">
        <v>0.55235386550764398</v>
      </c>
      <c r="H266" s="93">
        <v>5.5174745003007502</v>
      </c>
      <c r="I266" s="86" t="str">
        <f t="shared" si="5"/>
        <v>Lowland|700to900</v>
      </c>
      <c r="J266" s="93"/>
      <c r="K266" s="93"/>
      <c r="L266" s="93"/>
      <c r="M266" s="45"/>
    </row>
    <row r="267" spans="1:13" x14ac:dyDescent="0.35">
      <c r="A267" s="85" t="s">
        <v>398</v>
      </c>
      <c r="B267" s="92" t="s">
        <v>282</v>
      </c>
      <c r="C267" s="92" t="b">
        <f>TRUE()</f>
        <v>1</v>
      </c>
      <c r="D267" s="92" t="s">
        <v>230</v>
      </c>
      <c r="E267" s="87" t="s">
        <v>231</v>
      </c>
      <c r="F267" s="87" t="s">
        <v>425</v>
      </c>
      <c r="G267" s="93">
        <v>0.121522171285545</v>
      </c>
      <c r="H267" s="93">
        <v>21.023810348495999</v>
      </c>
      <c r="I267" s="86" t="str">
        <f t="shared" si="5"/>
        <v>Mixed|700to900</v>
      </c>
      <c r="J267" s="93">
        <v>0.42404598802770799</v>
      </c>
      <c r="K267" s="93">
        <v>16.482562366713601</v>
      </c>
      <c r="L267" s="93">
        <v>0.48345887942676202</v>
      </c>
      <c r="M267" s="45">
        <v>15.494373037443101</v>
      </c>
    </row>
    <row r="268" spans="1:13" x14ac:dyDescent="0.35">
      <c r="A268" s="85" t="s">
        <v>398</v>
      </c>
      <c r="B268" s="92" t="s">
        <v>282</v>
      </c>
      <c r="C268" s="92" t="b">
        <f>FALSE()</f>
        <v>0</v>
      </c>
      <c r="D268" s="92" t="s">
        <v>230</v>
      </c>
      <c r="E268" s="87" t="s">
        <v>234</v>
      </c>
      <c r="F268" s="87" t="s">
        <v>426</v>
      </c>
      <c r="G268" s="93">
        <v>0.34788395464869298</v>
      </c>
      <c r="H268" s="93">
        <v>16.147719081498199</v>
      </c>
      <c r="I268" s="86" t="str">
        <f t="shared" si="5"/>
        <v>Mixed|700to900</v>
      </c>
      <c r="J268" s="93"/>
      <c r="K268" s="93"/>
      <c r="L268" s="93"/>
      <c r="M268" s="45"/>
    </row>
    <row r="269" spans="1:13" x14ac:dyDescent="0.35">
      <c r="A269" s="85" t="s">
        <v>398</v>
      </c>
      <c r="B269" s="92" t="s">
        <v>282</v>
      </c>
      <c r="C269" s="92" t="b">
        <f>TRUE()</f>
        <v>1</v>
      </c>
      <c r="D269" s="92" t="s">
        <v>230</v>
      </c>
      <c r="E269" s="87" t="s">
        <v>234</v>
      </c>
      <c r="F269" s="87" t="s">
        <v>427</v>
      </c>
      <c r="G269" s="93">
        <v>0.346136639702882</v>
      </c>
      <c r="H269" s="93">
        <v>15.9508319960139</v>
      </c>
      <c r="I269" s="86" t="str">
        <f t="shared" si="5"/>
        <v>Mixed|700to900</v>
      </c>
      <c r="J269" s="93"/>
      <c r="K269" s="93"/>
      <c r="L269" s="93"/>
      <c r="M269" s="45"/>
    </row>
    <row r="270" spans="1:13" x14ac:dyDescent="0.35">
      <c r="A270" s="85" t="s">
        <v>398</v>
      </c>
      <c r="B270" s="92" t="s">
        <v>282</v>
      </c>
      <c r="C270" s="92" t="b">
        <f>FALSE()</f>
        <v>0</v>
      </c>
      <c r="D270" s="92" t="s">
        <v>230</v>
      </c>
      <c r="E270" s="87" t="s">
        <v>237</v>
      </c>
      <c r="F270" s="87" t="s">
        <v>428</v>
      </c>
      <c r="G270" s="93">
        <v>0.80273183814888804</v>
      </c>
      <c r="H270" s="93">
        <v>12.276157670146601</v>
      </c>
      <c r="I270" s="86" t="str">
        <f t="shared" si="5"/>
        <v>Mixed|700to900</v>
      </c>
      <c r="J270" s="93"/>
      <c r="K270" s="93"/>
      <c r="L270" s="93"/>
      <c r="M270" s="45"/>
    </row>
    <row r="271" spans="1:13" x14ac:dyDescent="0.35">
      <c r="A271" s="85" t="s">
        <v>398</v>
      </c>
      <c r="B271" s="92" t="s">
        <v>282</v>
      </c>
      <c r="C271" s="92" t="b">
        <f>TRUE()</f>
        <v>1</v>
      </c>
      <c r="D271" s="92" t="s">
        <v>230</v>
      </c>
      <c r="E271" s="87" t="s">
        <v>237</v>
      </c>
      <c r="F271" s="87" t="s">
        <v>429</v>
      </c>
      <c r="G271" s="93">
        <v>0.79901979334780104</v>
      </c>
      <c r="H271" s="93">
        <v>12.073346091060699</v>
      </c>
      <c r="I271" s="86" t="str">
        <f t="shared" si="5"/>
        <v>Mixed|700to900</v>
      </c>
      <c r="J271" s="93"/>
      <c r="K271" s="93"/>
      <c r="L271" s="93"/>
      <c r="M271" s="45"/>
    </row>
    <row r="272" spans="1:13" x14ac:dyDescent="0.35">
      <c r="A272" s="85" t="s">
        <v>430</v>
      </c>
      <c r="B272" s="92" t="s">
        <v>229</v>
      </c>
      <c r="C272" s="92" t="b">
        <f>TRUE()</f>
        <v>1</v>
      </c>
      <c r="D272" s="92" t="s">
        <v>230</v>
      </c>
      <c r="E272" s="87" t="s">
        <v>231</v>
      </c>
      <c r="F272" s="87" t="s">
        <v>431</v>
      </c>
      <c r="G272" s="93">
        <v>8.5150362375959202E-2</v>
      </c>
      <c r="H272" s="93">
        <v>27.9310525965337</v>
      </c>
      <c r="I272" s="86" t="str">
        <f t="shared" si="5"/>
        <v>Cereals|700to900</v>
      </c>
      <c r="J272" s="93">
        <v>0.37882403584186802</v>
      </c>
      <c r="K272" s="93">
        <v>24.704633620997399</v>
      </c>
      <c r="L272" s="93">
        <v>0.30103028713415902</v>
      </c>
      <c r="M272" s="45">
        <v>26.381195417099999</v>
      </c>
    </row>
    <row r="273" spans="1:13" x14ac:dyDescent="0.35">
      <c r="A273" s="85" t="s">
        <v>430</v>
      </c>
      <c r="B273" s="92" t="s">
        <v>229</v>
      </c>
      <c r="C273" s="92" t="b">
        <f>TRUE()</f>
        <v>1</v>
      </c>
      <c r="D273" s="92" t="s">
        <v>230</v>
      </c>
      <c r="E273" s="87" t="s">
        <v>234</v>
      </c>
      <c r="F273" s="87" t="s">
        <v>432</v>
      </c>
      <c r="G273" s="93">
        <v>0.67249770930777697</v>
      </c>
      <c r="H273" s="93">
        <v>21.478214645461001</v>
      </c>
      <c r="I273" s="86" t="str">
        <f t="shared" si="5"/>
        <v>Cereals|700to900</v>
      </c>
      <c r="J273" s="93"/>
      <c r="K273" s="93"/>
      <c r="L273" s="93"/>
      <c r="M273" s="45"/>
    </row>
    <row r="274" spans="1:13" x14ac:dyDescent="0.35">
      <c r="A274" s="85" t="s">
        <v>430</v>
      </c>
      <c r="B274" s="92" t="s">
        <v>229</v>
      </c>
      <c r="C274" s="92" t="b">
        <f>TRUE()</f>
        <v>1</v>
      </c>
      <c r="D274" s="92" t="s">
        <v>240</v>
      </c>
      <c r="E274" s="87" t="s">
        <v>231</v>
      </c>
      <c r="F274" s="87" t="s">
        <v>433</v>
      </c>
      <c r="G274" s="93">
        <v>0.145442789718742</v>
      </c>
      <c r="H274" s="93">
        <v>29.734319009305299</v>
      </c>
      <c r="I274" s="86" t="str">
        <f t="shared" si="5"/>
        <v>Cereals|900to1200</v>
      </c>
      <c r="J274" s="93">
        <v>0.145442789718742</v>
      </c>
      <c r="K274" s="93">
        <v>29.734319009305299</v>
      </c>
      <c r="L274" s="93"/>
      <c r="M274" s="45"/>
    </row>
    <row r="275" spans="1:13" x14ac:dyDescent="0.35">
      <c r="A275" s="85" t="s">
        <v>430</v>
      </c>
      <c r="B275" s="92" t="s">
        <v>242</v>
      </c>
      <c r="C275" s="92" t="b">
        <f>TRUE()</f>
        <v>1</v>
      </c>
      <c r="D275" s="92" t="s">
        <v>230</v>
      </c>
      <c r="E275" s="87" t="s">
        <v>231</v>
      </c>
      <c r="F275" s="87" t="s">
        <v>434</v>
      </c>
      <c r="G275" s="93">
        <v>6.6386467738582505E-2</v>
      </c>
      <c r="H275" s="93">
        <v>19.644515737822601</v>
      </c>
      <c r="I275" s="86" t="str">
        <f t="shared" si="5"/>
        <v>General|700to900</v>
      </c>
      <c r="J275" s="93">
        <v>0.25930654096501199</v>
      </c>
      <c r="K275" s="93">
        <v>17.217540162588399</v>
      </c>
      <c r="L275" s="93">
        <v>0.21136302195481901</v>
      </c>
      <c r="M275" s="45">
        <v>18.513210008198101</v>
      </c>
    </row>
    <row r="276" spans="1:13" x14ac:dyDescent="0.35">
      <c r="A276" s="85" t="s">
        <v>430</v>
      </c>
      <c r="B276" s="92" t="s">
        <v>242</v>
      </c>
      <c r="C276" s="92" t="b">
        <f>TRUE()</f>
        <v>1</v>
      </c>
      <c r="D276" s="92" t="s">
        <v>230</v>
      </c>
      <c r="E276" s="87" t="s">
        <v>234</v>
      </c>
      <c r="F276" s="87" t="s">
        <v>435</v>
      </c>
      <c r="G276" s="93">
        <v>0.452226614191441</v>
      </c>
      <c r="H276" s="93">
        <v>14.790564587354201</v>
      </c>
      <c r="I276" s="86" t="str">
        <f t="shared" si="5"/>
        <v>General|700to900</v>
      </c>
      <c r="J276" s="93"/>
      <c r="K276" s="93"/>
      <c r="L276" s="93"/>
      <c r="M276" s="45"/>
    </row>
    <row r="277" spans="1:13" x14ac:dyDescent="0.35">
      <c r="A277" s="85" t="s">
        <v>430</v>
      </c>
      <c r="B277" s="92" t="s">
        <v>242</v>
      </c>
      <c r="C277" s="92" t="b">
        <f>TRUE()</f>
        <v>1</v>
      </c>
      <c r="D277" s="92" t="s">
        <v>240</v>
      </c>
      <c r="E277" s="87" t="s">
        <v>231</v>
      </c>
      <c r="F277" s="87" t="s">
        <v>436</v>
      </c>
      <c r="G277" s="93">
        <v>0.11547598393443299</v>
      </c>
      <c r="H277" s="93">
        <v>21.1045496994175</v>
      </c>
      <c r="I277" s="86" t="str">
        <f t="shared" si="5"/>
        <v>General|900to1200</v>
      </c>
      <c r="J277" s="93">
        <v>0.11547598393443299</v>
      </c>
      <c r="K277" s="93">
        <v>21.1045496994175</v>
      </c>
      <c r="L277" s="93"/>
      <c r="M277" s="45"/>
    </row>
    <row r="278" spans="1:13" x14ac:dyDescent="0.35">
      <c r="A278" s="85" t="s">
        <v>430</v>
      </c>
      <c r="B278" s="92" t="s">
        <v>251</v>
      </c>
      <c r="C278" s="92" t="b">
        <f>TRUE()</f>
        <v>1</v>
      </c>
      <c r="D278" s="92" t="s">
        <v>230</v>
      </c>
      <c r="E278" s="87" t="s">
        <v>231</v>
      </c>
      <c r="F278" s="87" t="s">
        <v>437</v>
      </c>
      <c r="G278" s="93">
        <v>7.2891847438268806E-2</v>
      </c>
      <c r="H278" s="93">
        <v>21.020011014771701</v>
      </c>
      <c r="I278" s="86" t="str">
        <f t="shared" si="5"/>
        <v>Horticulture|700to900</v>
      </c>
      <c r="J278" s="93">
        <v>7.2891847438268806E-2</v>
      </c>
      <c r="K278" s="93">
        <v>21.020011014771701</v>
      </c>
      <c r="L278" s="93">
        <v>0.100215299968942</v>
      </c>
      <c r="M278" s="45">
        <v>21.8315183715908</v>
      </c>
    </row>
    <row r="279" spans="1:13" x14ac:dyDescent="0.35">
      <c r="A279" s="85" t="s">
        <v>430</v>
      </c>
      <c r="B279" s="92" t="s">
        <v>251</v>
      </c>
      <c r="C279" s="92" t="b">
        <f>TRUE()</f>
        <v>1</v>
      </c>
      <c r="D279" s="92" t="s">
        <v>240</v>
      </c>
      <c r="E279" s="87" t="s">
        <v>231</v>
      </c>
      <c r="F279" s="87" t="s">
        <v>438</v>
      </c>
      <c r="G279" s="93">
        <v>0.12753875249961499</v>
      </c>
      <c r="H279" s="93">
        <v>22.643025728409899</v>
      </c>
      <c r="I279" s="86" t="str">
        <f t="shared" si="5"/>
        <v>Horticulture|900to1200</v>
      </c>
      <c r="J279" s="93">
        <v>0.12753875249961499</v>
      </c>
      <c r="K279" s="93">
        <v>22.643025728409899</v>
      </c>
      <c r="L279" s="93"/>
      <c r="M279" s="45"/>
    </row>
    <row r="280" spans="1:13" x14ac:dyDescent="0.35">
      <c r="A280" s="85" t="s">
        <v>430</v>
      </c>
      <c r="B280" s="92" t="s">
        <v>258</v>
      </c>
      <c r="C280" s="92" t="b">
        <f>TRUE()</f>
        <v>1</v>
      </c>
      <c r="D280" s="92" t="s">
        <v>230</v>
      </c>
      <c r="E280" s="87" t="s">
        <v>231</v>
      </c>
      <c r="F280" s="87" t="s">
        <v>439</v>
      </c>
      <c r="G280" s="93">
        <v>8.2651136796556501E-2</v>
      </c>
      <c r="H280" s="93">
        <v>63.936999324171801</v>
      </c>
      <c r="I280" s="86" t="str">
        <f t="shared" si="5"/>
        <v>Pig|700to900</v>
      </c>
      <c r="J280" s="93">
        <v>8.2651136796556501E-2</v>
      </c>
      <c r="K280" s="93">
        <v>63.936999324171801</v>
      </c>
      <c r="L280" s="93">
        <v>8.2651136796556501E-2</v>
      </c>
      <c r="M280" s="45">
        <v>63.936999324171801</v>
      </c>
    </row>
    <row r="281" spans="1:13" x14ac:dyDescent="0.35">
      <c r="A281" s="85" t="s">
        <v>430</v>
      </c>
      <c r="B281" s="92" t="s">
        <v>264</v>
      </c>
      <c r="C281" s="92" t="b">
        <f>TRUE()</f>
        <v>1</v>
      </c>
      <c r="D281" s="92" t="s">
        <v>230</v>
      </c>
      <c r="E281" s="87" t="s">
        <v>231</v>
      </c>
      <c r="F281" s="87" t="s">
        <v>440</v>
      </c>
      <c r="G281" s="93">
        <v>6.9918119580886007E-2</v>
      </c>
      <c r="H281" s="93">
        <v>68.605024323970994</v>
      </c>
      <c r="I281" s="86" t="str">
        <f t="shared" si="5"/>
        <v>Poultry|700to900</v>
      </c>
      <c r="J281" s="93">
        <v>6.9918119580886007E-2</v>
      </c>
      <c r="K281" s="93">
        <v>68.605024323970994</v>
      </c>
      <c r="L281" s="93">
        <v>6.9918119580886007E-2</v>
      </c>
      <c r="M281" s="45">
        <v>68.605024323970994</v>
      </c>
    </row>
    <row r="282" spans="1:13" x14ac:dyDescent="0.35">
      <c r="A282" s="85" t="s">
        <v>430</v>
      </c>
      <c r="B282" s="92" t="s">
        <v>269</v>
      </c>
      <c r="C282" s="92" t="b">
        <f>TRUE()</f>
        <v>1</v>
      </c>
      <c r="D282" s="92" t="s">
        <v>230</v>
      </c>
      <c r="E282" s="87" t="s">
        <v>231</v>
      </c>
      <c r="F282" s="87" t="s">
        <v>441</v>
      </c>
      <c r="G282" s="93">
        <v>8.4308163851246301E-2</v>
      </c>
      <c r="H282" s="93">
        <v>41.234624559477098</v>
      </c>
      <c r="I282" s="86" t="str">
        <f t="shared" ref="I282:I345" si="6">B282&amp;"|"&amp;D282</f>
        <v>Dairy|700to900</v>
      </c>
      <c r="J282" s="93">
        <v>8.4308163851246301E-2</v>
      </c>
      <c r="K282" s="93">
        <v>41.234624559477098</v>
      </c>
      <c r="L282" s="93">
        <v>8.4308163851246301E-2</v>
      </c>
      <c r="M282" s="45">
        <v>41.234624559477098</v>
      </c>
    </row>
    <row r="283" spans="1:13" x14ac:dyDescent="0.35">
      <c r="A283" s="85" t="s">
        <v>430</v>
      </c>
      <c r="B283" s="92" t="s">
        <v>273</v>
      </c>
      <c r="C283" s="92" t="b">
        <f>TRUE()</f>
        <v>1</v>
      </c>
      <c r="D283" s="92" t="s">
        <v>230</v>
      </c>
      <c r="E283" s="87" t="s">
        <v>231</v>
      </c>
      <c r="F283" s="87" t="s">
        <v>442</v>
      </c>
      <c r="G283" s="93">
        <v>5.0491091569421803E-2</v>
      </c>
      <c r="H283" s="93">
        <v>11.740645874552101</v>
      </c>
      <c r="I283" s="86" t="str">
        <f t="shared" si="6"/>
        <v>Lowland|700to900</v>
      </c>
      <c r="J283" s="93">
        <v>9.8554608837314997E-2</v>
      </c>
      <c r="K283" s="93">
        <v>10.4171337086366</v>
      </c>
      <c r="L283" s="93">
        <v>9.4185672585482702E-2</v>
      </c>
      <c r="M283" s="45">
        <v>11.1616097239382</v>
      </c>
    </row>
    <row r="284" spans="1:13" x14ac:dyDescent="0.35">
      <c r="A284" s="85" t="s">
        <v>430</v>
      </c>
      <c r="B284" s="92" t="s">
        <v>273</v>
      </c>
      <c r="C284" s="92" t="b">
        <f>TRUE()</f>
        <v>1</v>
      </c>
      <c r="D284" s="92" t="s">
        <v>230</v>
      </c>
      <c r="E284" s="87" t="s">
        <v>234</v>
      </c>
      <c r="F284" s="87" t="s">
        <v>443</v>
      </c>
      <c r="G284" s="93">
        <v>0.146618126105208</v>
      </c>
      <c r="H284" s="93">
        <v>9.0936215427211504</v>
      </c>
      <c r="I284" s="86" t="str">
        <f t="shared" si="6"/>
        <v>Lowland|700to900</v>
      </c>
      <c r="J284" s="93"/>
      <c r="K284" s="93"/>
      <c r="L284" s="93"/>
      <c r="M284" s="45"/>
    </row>
    <row r="285" spans="1:13" x14ac:dyDescent="0.35">
      <c r="A285" s="85" t="s">
        <v>430</v>
      </c>
      <c r="B285" s="92" t="s">
        <v>273</v>
      </c>
      <c r="C285" s="92" t="b">
        <f>TRUE()</f>
        <v>1</v>
      </c>
      <c r="D285" s="92" t="s">
        <v>240</v>
      </c>
      <c r="E285" s="87" t="s">
        <v>231</v>
      </c>
      <c r="F285" s="87" t="s">
        <v>444</v>
      </c>
      <c r="G285" s="93">
        <v>8.5447800081818195E-2</v>
      </c>
      <c r="H285" s="93">
        <v>12.6505617545414</v>
      </c>
      <c r="I285" s="86" t="str">
        <f t="shared" si="6"/>
        <v>Lowland|900to1200</v>
      </c>
      <c r="J285" s="93">
        <v>8.5447800081818195E-2</v>
      </c>
      <c r="K285" s="93">
        <v>12.6505617545414</v>
      </c>
      <c r="L285" s="93"/>
      <c r="M285" s="45"/>
    </row>
    <row r="286" spans="1:13" x14ac:dyDescent="0.35">
      <c r="A286" s="85" t="s">
        <v>430</v>
      </c>
      <c r="B286" s="92" t="s">
        <v>282</v>
      </c>
      <c r="C286" s="92" t="b">
        <f>TRUE()</f>
        <v>1</v>
      </c>
      <c r="D286" s="92" t="s">
        <v>230</v>
      </c>
      <c r="E286" s="87" t="s">
        <v>231</v>
      </c>
      <c r="F286" s="87" t="s">
        <v>445</v>
      </c>
      <c r="G286" s="93">
        <v>7.7392701505460598E-2</v>
      </c>
      <c r="H286" s="93">
        <v>24.2686946359809</v>
      </c>
      <c r="I286" s="86" t="str">
        <f t="shared" si="6"/>
        <v>Mixed|700to900</v>
      </c>
      <c r="J286" s="93">
        <v>7.7392701505460598E-2</v>
      </c>
      <c r="K286" s="93">
        <v>24.2686946359809</v>
      </c>
      <c r="L286" s="93">
        <v>0.10501091177665101</v>
      </c>
      <c r="M286" s="45">
        <v>25.0560892137993</v>
      </c>
    </row>
    <row r="287" spans="1:13" x14ac:dyDescent="0.35">
      <c r="A287" s="85" t="s">
        <v>430</v>
      </c>
      <c r="B287" s="92" t="s">
        <v>282</v>
      </c>
      <c r="C287" s="92" t="b">
        <f>TRUE()</f>
        <v>1</v>
      </c>
      <c r="D287" s="92" t="s">
        <v>240</v>
      </c>
      <c r="E287" s="87" t="s">
        <v>231</v>
      </c>
      <c r="F287" s="87" t="s">
        <v>446</v>
      </c>
      <c r="G287" s="93">
        <v>0.132629122047841</v>
      </c>
      <c r="H287" s="93">
        <v>25.843483791617601</v>
      </c>
      <c r="I287" s="86" t="str">
        <f t="shared" si="6"/>
        <v>Mixed|900to1200</v>
      </c>
      <c r="J287" s="93">
        <v>0.132629122047841</v>
      </c>
      <c r="K287" s="93">
        <v>25.843483791617601</v>
      </c>
      <c r="L287" s="93"/>
      <c r="M287" s="45"/>
    </row>
    <row r="288" spans="1:13" x14ac:dyDescent="0.35">
      <c r="A288" s="85" t="s">
        <v>447</v>
      </c>
      <c r="B288" s="92" t="s">
        <v>229</v>
      </c>
      <c r="C288" s="92" t="b">
        <f>TRUE()</f>
        <v>1</v>
      </c>
      <c r="D288" s="92" t="s">
        <v>230</v>
      </c>
      <c r="E288" s="87" t="s">
        <v>231</v>
      </c>
      <c r="F288" s="87" t="s">
        <v>448</v>
      </c>
      <c r="G288" s="93">
        <v>0.1</v>
      </c>
      <c r="H288" s="93">
        <v>28.76</v>
      </c>
      <c r="I288" s="86" t="str">
        <f t="shared" si="6"/>
        <v>Cereals|700to900</v>
      </c>
      <c r="J288" s="93">
        <v>0.58333333333333304</v>
      </c>
      <c r="K288" s="93">
        <v>23.81</v>
      </c>
      <c r="L288" s="93">
        <v>0.48249999999999998</v>
      </c>
      <c r="M288" s="45">
        <v>25.5</v>
      </c>
    </row>
    <row r="289" spans="1:13" x14ac:dyDescent="0.35">
      <c r="A289" s="85" t="s">
        <v>447</v>
      </c>
      <c r="B289" s="92" t="s">
        <v>229</v>
      </c>
      <c r="C289" s="92" t="b">
        <f>TRUE()</f>
        <v>1</v>
      </c>
      <c r="D289" s="92" t="s">
        <v>230</v>
      </c>
      <c r="E289" s="87" t="s">
        <v>234</v>
      </c>
      <c r="F289" s="87" t="s">
        <v>449</v>
      </c>
      <c r="G289" s="93">
        <v>0.7</v>
      </c>
      <c r="H289" s="93">
        <v>22.06</v>
      </c>
      <c r="I289" s="86" t="str">
        <f t="shared" si="6"/>
        <v>Cereals|700to900</v>
      </c>
      <c r="J289" s="93"/>
      <c r="K289" s="93"/>
      <c r="L289" s="93"/>
      <c r="M289" s="45"/>
    </row>
    <row r="290" spans="1:13" x14ac:dyDescent="0.35">
      <c r="A290" s="85" t="s">
        <v>447</v>
      </c>
      <c r="B290" s="92" t="s">
        <v>229</v>
      </c>
      <c r="C290" s="92" t="b">
        <f>TRUE()</f>
        <v>1</v>
      </c>
      <c r="D290" s="92" t="s">
        <v>230</v>
      </c>
      <c r="E290" s="87" t="s">
        <v>237</v>
      </c>
      <c r="F290" s="87" t="s">
        <v>450</v>
      </c>
      <c r="G290" s="93">
        <v>0.95</v>
      </c>
      <c r="H290" s="93">
        <v>20.61</v>
      </c>
      <c r="I290" s="86" t="str">
        <f t="shared" si="6"/>
        <v>Cereals|700to900</v>
      </c>
      <c r="J290" s="93"/>
      <c r="K290" s="93"/>
      <c r="L290" s="93"/>
      <c r="M290" s="45"/>
    </row>
    <row r="291" spans="1:13" x14ac:dyDescent="0.35">
      <c r="A291" s="85" t="s">
        <v>447</v>
      </c>
      <c r="B291" s="92" t="s">
        <v>229</v>
      </c>
      <c r="C291" s="92" t="b">
        <f>TRUE()</f>
        <v>1</v>
      </c>
      <c r="D291" s="92" t="s">
        <v>240</v>
      </c>
      <c r="E291" s="87" t="s">
        <v>231</v>
      </c>
      <c r="F291" s="87" t="s">
        <v>451</v>
      </c>
      <c r="G291" s="93">
        <v>0.18</v>
      </c>
      <c r="H291" s="93">
        <v>30.57</v>
      </c>
      <c r="I291" s="86" t="str">
        <f t="shared" si="6"/>
        <v>Cereals|900to1200</v>
      </c>
      <c r="J291" s="93">
        <v>0.18</v>
      </c>
      <c r="K291" s="93">
        <v>30.57</v>
      </c>
      <c r="L291" s="93"/>
      <c r="M291" s="45"/>
    </row>
    <row r="292" spans="1:13" x14ac:dyDescent="0.35">
      <c r="A292" s="85" t="s">
        <v>447</v>
      </c>
      <c r="B292" s="92" t="s">
        <v>242</v>
      </c>
      <c r="C292" s="92" t="b">
        <f>TRUE()</f>
        <v>1</v>
      </c>
      <c r="D292" s="92" t="s">
        <v>230</v>
      </c>
      <c r="E292" s="87" t="s">
        <v>231</v>
      </c>
      <c r="F292" s="87" t="s">
        <v>452</v>
      </c>
      <c r="G292" s="93">
        <v>0.08</v>
      </c>
      <c r="H292" s="93">
        <v>21.65</v>
      </c>
      <c r="I292" s="86" t="str">
        <f t="shared" si="6"/>
        <v>General|700to900</v>
      </c>
      <c r="J292" s="93">
        <v>0.43333333333333302</v>
      </c>
      <c r="K292" s="93">
        <v>17.546666666666699</v>
      </c>
      <c r="L292" s="93">
        <v>0.36</v>
      </c>
      <c r="M292" s="45">
        <v>18.954999999999998</v>
      </c>
    </row>
    <row r="293" spans="1:13" x14ac:dyDescent="0.35">
      <c r="A293" s="85" t="s">
        <v>447</v>
      </c>
      <c r="B293" s="92" t="s">
        <v>242</v>
      </c>
      <c r="C293" s="92" t="b">
        <f>TRUE()</f>
        <v>1</v>
      </c>
      <c r="D293" s="92" t="s">
        <v>230</v>
      </c>
      <c r="E293" s="87" t="s">
        <v>234</v>
      </c>
      <c r="F293" s="87" t="s">
        <v>453</v>
      </c>
      <c r="G293" s="93">
        <v>0.49</v>
      </c>
      <c r="H293" s="93">
        <v>16.23</v>
      </c>
      <c r="I293" s="86" t="str">
        <f t="shared" si="6"/>
        <v>General|700to900</v>
      </c>
      <c r="J293" s="93"/>
      <c r="K293" s="93"/>
      <c r="L293" s="93"/>
      <c r="M293" s="45"/>
    </row>
    <row r="294" spans="1:13" x14ac:dyDescent="0.35">
      <c r="A294" s="85" t="s">
        <v>447</v>
      </c>
      <c r="B294" s="92" t="s">
        <v>242</v>
      </c>
      <c r="C294" s="92" t="b">
        <f>TRUE()</f>
        <v>1</v>
      </c>
      <c r="D294" s="92" t="s">
        <v>230</v>
      </c>
      <c r="E294" s="87" t="s">
        <v>237</v>
      </c>
      <c r="F294" s="87" t="s">
        <v>454</v>
      </c>
      <c r="G294" s="93">
        <v>0.73</v>
      </c>
      <c r="H294" s="93">
        <v>14.76</v>
      </c>
      <c r="I294" s="86" t="str">
        <f t="shared" si="6"/>
        <v>General|700to900</v>
      </c>
      <c r="J294" s="93"/>
      <c r="K294" s="93"/>
      <c r="L294" s="93"/>
      <c r="M294" s="45"/>
    </row>
    <row r="295" spans="1:13" x14ac:dyDescent="0.35">
      <c r="A295" s="85" t="s">
        <v>447</v>
      </c>
      <c r="B295" s="92" t="s">
        <v>242</v>
      </c>
      <c r="C295" s="92" t="b">
        <f>TRUE()</f>
        <v>1</v>
      </c>
      <c r="D295" s="92" t="s">
        <v>240</v>
      </c>
      <c r="E295" s="87" t="s">
        <v>231</v>
      </c>
      <c r="F295" s="87" t="s">
        <v>455</v>
      </c>
      <c r="G295" s="93">
        <v>0.14000000000000001</v>
      </c>
      <c r="H295" s="93">
        <v>23.18</v>
      </c>
      <c r="I295" s="86" t="str">
        <f t="shared" si="6"/>
        <v>General|900to1200</v>
      </c>
      <c r="J295" s="93">
        <v>0.14000000000000001</v>
      </c>
      <c r="K295" s="93">
        <v>23.18</v>
      </c>
      <c r="L295" s="93"/>
      <c r="M295" s="45"/>
    </row>
    <row r="296" spans="1:13" x14ac:dyDescent="0.35">
      <c r="A296" s="85" t="s">
        <v>447</v>
      </c>
      <c r="B296" s="92" t="s">
        <v>251</v>
      </c>
      <c r="C296" s="92" t="b">
        <f>TRUE()</f>
        <v>1</v>
      </c>
      <c r="D296" s="92" t="s">
        <v>230</v>
      </c>
      <c r="E296" s="87" t="s">
        <v>231</v>
      </c>
      <c r="F296" s="87" t="s">
        <v>456</v>
      </c>
      <c r="G296" s="93">
        <v>0.09</v>
      </c>
      <c r="H296" s="93">
        <v>21.82</v>
      </c>
      <c r="I296" s="86" t="str">
        <f t="shared" si="6"/>
        <v>Horticulture|700to900</v>
      </c>
      <c r="J296" s="93">
        <v>0.47</v>
      </c>
      <c r="K296" s="93">
        <v>18.11</v>
      </c>
      <c r="L296" s="93">
        <v>0.36666666666666697</v>
      </c>
      <c r="M296" s="45">
        <v>19.88</v>
      </c>
    </row>
    <row r="297" spans="1:13" x14ac:dyDescent="0.35">
      <c r="A297" s="85" t="s">
        <v>447</v>
      </c>
      <c r="B297" s="92" t="s">
        <v>251</v>
      </c>
      <c r="C297" s="92" t="b">
        <f>TRUE()</f>
        <v>1</v>
      </c>
      <c r="D297" s="92" t="s">
        <v>230</v>
      </c>
      <c r="E297" s="87" t="s">
        <v>237</v>
      </c>
      <c r="F297" s="87" t="s">
        <v>457</v>
      </c>
      <c r="G297" s="93">
        <v>0.85</v>
      </c>
      <c r="H297" s="93">
        <v>14.4</v>
      </c>
      <c r="I297" s="86" t="str">
        <f t="shared" si="6"/>
        <v>Horticulture|700to900</v>
      </c>
      <c r="J297" s="93"/>
      <c r="K297" s="93"/>
      <c r="L297" s="93"/>
      <c r="M297" s="45"/>
    </row>
    <row r="298" spans="1:13" x14ac:dyDescent="0.35">
      <c r="A298" s="85" t="s">
        <v>447</v>
      </c>
      <c r="B298" s="92" t="s">
        <v>251</v>
      </c>
      <c r="C298" s="92" t="b">
        <f>TRUE()</f>
        <v>1</v>
      </c>
      <c r="D298" s="92" t="s">
        <v>240</v>
      </c>
      <c r="E298" s="87" t="s">
        <v>231</v>
      </c>
      <c r="F298" s="87" t="s">
        <v>458</v>
      </c>
      <c r="G298" s="93">
        <v>0.16</v>
      </c>
      <c r="H298" s="93">
        <v>23.42</v>
      </c>
      <c r="I298" s="86" t="str">
        <f t="shared" si="6"/>
        <v>Horticulture|900to1200</v>
      </c>
      <c r="J298" s="93">
        <v>0.16</v>
      </c>
      <c r="K298" s="93">
        <v>23.42</v>
      </c>
      <c r="L298" s="93"/>
      <c r="M298" s="45"/>
    </row>
    <row r="299" spans="1:13" x14ac:dyDescent="0.35">
      <c r="A299" s="85" t="s">
        <v>447</v>
      </c>
      <c r="B299" s="92" t="s">
        <v>264</v>
      </c>
      <c r="C299" s="92" t="b">
        <f>TRUE()</f>
        <v>1</v>
      </c>
      <c r="D299" s="92" t="s">
        <v>230</v>
      </c>
      <c r="E299" s="87" t="s">
        <v>231</v>
      </c>
      <c r="F299" s="87" t="s">
        <v>459</v>
      </c>
      <c r="G299" s="93">
        <v>0.09</v>
      </c>
      <c r="H299" s="93">
        <v>78.56</v>
      </c>
      <c r="I299" s="86" t="str">
        <f t="shared" si="6"/>
        <v>Poultry|700to900</v>
      </c>
      <c r="J299" s="93">
        <v>0.09</v>
      </c>
      <c r="K299" s="93">
        <v>78.56</v>
      </c>
      <c r="L299" s="93">
        <v>0.13</v>
      </c>
      <c r="M299" s="45">
        <v>81.136666666666699</v>
      </c>
    </row>
    <row r="300" spans="1:13" x14ac:dyDescent="0.35">
      <c r="A300" s="85" t="s">
        <v>447</v>
      </c>
      <c r="B300" s="92" t="s">
        <v>264</v>
      </c>
      <c r="C300" s="92" t="b">
        <f>FALSE()</f>
        <v>0</v>
      </c>
      <c r="D300" s="92" t="s">
        <v>240</v>
      </c>
      <c r="E300" s="87" t="s">
        <v>231</v>
      </c>
      <c r="F300" s="87" t="s">
        <v>460</v>
      </c>
      <c r="G300" s="93">
        <v>0.15</v>
      </c>
      <c r="H300" s="93">
        <v>82.28</v>
      </c>
      <c r="I300" s="86" t="str">
        <f t="shared" si="6"/>
        <v>Poultry|900to1200</v>
      </c>
      <c r="J300" s="93">
        <v>0.15</v>
      </c>
      <c r="K300" s="93">
        <v>82.28</v>
      </c>
      <c r="L300" s="93"/>
      <c r="M300" s="45"/>
    </row>
    <row r="301" spans="1:13" x14ac:dyDescent="0.35">
      <c r="A301" s="85" t="s">
        <v>447</v>
      </c>
      <c r="B301" s="92" t="s">
        <v>264</v>
      </c>
      <c r="C301" s="92" t="b">
        <f>TRUE()</f>
        <v>1</v>
      </c>
      <c r="D301" s="92" t="s">
        <v>240</v>
      </c>
      <c r="E301" s="87" t="s">
        <v>231</v>
      </c>
      <c r="F301" s="87" t="s">
        <v>461</v>
      </c>
      <c r="G301" s="93">
        <v>0.15</v>
      </c>
      <c r="H301" s="93">
        <v>82.57</v>
      </c>
      <c r="I301" s="86" t="str">
        <f t="shared" si="6"/>
        <v>Poultry|900to1200</v>
      </c>
      <c r="J301" s="93"/>
      <c r="K301" s="93"/>
      <c r="L301" s="93"/>
      <c r="M301" s="45"/>
    </row>
    <row r="302" spans="1:13" x14ac:dyDescent="0.35">
      <c r="A302" s="85" t="s">
        <v>447</v>
      </c>
      <c r="B302" s="92" t="s">
        <v>269</v>
      </c>
      <c r="C302" s="92" t="b">
        <f>TRUE()</f>
        <v>1</v>
      </c>
      <c r="D302" s="92" t="s">
        <v>230</v>
      </c>
      <c r="E302" s="87" t="s">
        <v>231</v>
      </c>
      <c r="F302" s="87" t="s">
        <v>462</v>
      </c>
      <c r="G302" s="93">
        <v>0.12</v>
      </c>
      <c r="H302" s="93">
        <v>47.12</v>
      </c>
      <c r="I302" s="86" t="str">
        <f t="shared" si="6"/>
        <v>Dairy|700to900</v>
      </c>
      <c r="J302" s="93">
        <v>0.68</v>
      </c>
      <c r="K302" s="93">
        <v>34.14</v>
      </c>
      <c r="L302" s="93">
        <v>0.68</v>
      </c>
      <c r="M302" s="45">
        <v>34.14</v>
      </c>
    </row>
    <row r="303" spans="1:13" x14ac:dyDescent="0.35">
      <c r="A303" s="85" t="s">
        <v>447</v>
      </c>
      <c r="B303" s="92" t="s">
        <v>269</v>
      </c>
      <c r="C303" s="92" t="b">
        <f>TRUE()</f>
        <v>1</v>
      </c>
      <c r="D303" s="92" t="s">
        <v>230</v>
      </c>
      <c r="E303" s="87" t="s">
        <v>237</v>
      </c>
      <c r="F303" s="87" t="s">
        <v>463</v>
      </c>
      <c r="G303" s="93">
        <v>1.24</v>
      </c>
      <c r="H303" s="93">
        <v>21.16</v>
      </c>
      <c r="I303" s="86" t="str">
        <f t="shared" si="6"/>
        <v>Dairy|700to900</v>
      </c>
      <c r="J303" s="93"/>
      <c r="K303" s="93"/>
      <c r="L303" s="93"/>
      <c r="M303" s="45"/>
    </row>
    <row r="304" spans="1:13" x14ac:dyDescent="0.35">
      <c r="A304" s="85" t="s">
        <v>447</v>
      </c>
      <c r="B304" s="92" t="s">
        <v>273</v>
      </c>
      <c r="C304" s="92" t="b">
        <f>TRUE()</f>
        <v>1</v>
      </c>
      <c r="D304" s="92" t="s">
        <v>230</v>
      </c>
      <c r="E304" s="87" t="s">
        <v>231</v>
      </c>
      <c r="F304" s="87" t="s">
        <v>464</v>
      </c>
      <c r="G304" s="93">
        <v>0.06</v>
      </c>
      <c r="H304" s="93">
        <v>13.13</v>
      </c>
      <c r="I304" s="86" t="str">
        <f t="shared" si="6"/>
        <v>Lowland|700to900</v>
      </c>
      <c r="J304" s="93">
        <v>0.28000000000000003</v>
      </c>
      <c r="K304" s="93">
        <v>10.210000000000001</v>
      </c>
      <c r="L304" s="93">
        <v>0.21199999999999999</v>
      </c>
      <c r="M304" s="45">
        <v>11.756</v>
      </c>
    </row>
    <row r="305" spans="1:13" x14ac:dyDescent="0.35">
      <c r="A305" s="85" t="s">
        <v>447</v>
      </c>
      <c r="B305" s="92" t="s">
        <v>273</v>
      </c>
      <c r="C305" s="92" t="b">
        <f>TRUE()</f>
        <v>1</v>
      </c>
      <c r="D305" s="92" t="s">
        <v>230</v>
      </c>
      <c r="E305" s="87" t="s">
        <v>234</v>
      </c>
      <c r="F305" s="87" t="s">
        <v>465</v>
      </c>
      <c r="G305" s="93">
        <v>0.18</v>
      </c>
      <c r="H305" s="93">
        <v>10.16</v>
      </c>
      <c r="I305" s="86" t="str">
        <f t="shared" si="6"/>
        <v>Lowland|700to900</v>
      </c>
      <c r="J305" s="93"/>
      <c r="K305" s="93"/>
      <c r="L305" s="93"/>
      <c r="M305" s="45"/>
    </row>
    <row r="306" spans="1:13" x14ac:dyDescent="0.35">
      <c r="A306" s="85" t="s">
        <v>447</v>
      </c>
      <c r="B306" s="92" t="s">
        <v>273</v>
      </c>
      <c r="C306" s="92" t="b">
        <f>TRUE()</f>
        <v>1</v>
      </c>
      <c r="D306" s="92" t="s">
        <v>230</v>
      </c>
      <c r="E306" s="87" t="s">
        <v>237</v>
      </c>
      <c r="F306" s="87" t="s">
        <v>466</v>
      </c>
      <c r="G306" s="93">
        <v>0.6</v>
      </c>
      <c r="H306" s="93">
        <v>7.34</v>
      </c>
      <c r="I306" s="86" t="str">
        <f t="shared" si="6"/>
        <v>Lowland|700to900</v>
      </c>
      <c r="J306" s="93"/>
      <c r="K306" s="93"/>
      <c r="L306" s="93"/>
      <c r="M306" s="45"/>
    </row>
    <row r="307" spans="1:13" x14ac:dyDescent="0.35">
      <c r="A307" s="85" t="s">
        <v>447</v>
      </c>
      <c r="B307" s="92" t="s">
        <v>273</v>
      </c>
      <c r="C307" s="92" t="b">
        <f>FALSE()</f>
        <v>0</v>
      </c>
      <c r="D307" s="92" t="s">
        <v>240</v>
      </c>
      <c r="E307" s="87" t="s">
        <v>231</v>
      </c>
      <c r="F307" s="87" t="s">
        <v>467</v>
      </c>
      <c r="G307" s="93">
        <v>0.11</v>
      </c>
      <c r="H307" s="93">
        <v>14.12</v>
      </c>
      <c r="I307" s="86" t="str">
        <f t="shared" si="6"/>
        <v>Lowland|900to1200</v>
      </c>
      <c r="J307" s="93">
        <v>0.11</v>
      </c>
      <c r="K307" s="93">
        <v>14.12</v>
      </c>
      <c r="L307" s="93"/>
      <c r="M307" s="45"/>
    </row>
    <row r="308" spans="1:13" x14ac:dyDescent="0.35">
      <c r="A308" s="85" t="s">
        <v>447</v>
      </c>
      <c r="B308" s="92" t="s">
        <v>273</v>
      </c>
      <c r="C308" s="92" t="b">
        <f>TRUE()</f>
        <v>1</v>
      </c>
      <c r="D308" s="92" t="s">
        <v>240</v>
      </c>
      <c r="E308" s="87" t="s">
        <v>231</v>
      </c>
      <c r="F308" s="87" t="s">
        <v>468</v>
      </c>
      <c r="G308" s="93">
        <v>0.11</v>
      </c>
      <c r="H308" s="93">
        <v>14.03</v>
      </c>
      <c r="I308" s="86" t="str">
        <f t="shared" si="6"/>
        <v>Lowland|900to1200</v>
      </c>
      <c r="J308" s="93"/>
      <c r="K308" s="93"/>
      <c r="L308" s="93"/>
      <c r="M308" s="45"/>
    </row>
    <row r="309" spans="1:13" x14ac:dyDescent="0.35">
      <c r="A309" s="85" t="s">
        <v>447</v>
      </c>
      <c r="B309" s="92" t="s">
        <v>282</v>
      </c>
      <c r="C309" s="92" t="b">
        <f>TRUE()</f>
        <v>1</v>
      </c>
      <c r="D309" s="92" t="s">
        <v>230</v>
      </c>
      <c r="E309" s="87" t="s">
        <v>231</v>
      </c>
      <c r="F309" s="87" t="s">
        <v>469</v>
      </c>
      <c r="G309" s="93">
        <v>0.1</v>
      </c>
      <c r="H309" s="93">
        <v>26.32</v>
      </c>
      <c r="I309" s="86" t="str">
        <f t="shared" si="6"/>
        <v>Mixed|700to900</v>
      </c>
      <c r="J309" s="93">
        <v>0.33500000000000002</v>
      </c>
      <c r="K309" s="93">
        <v>23.26</v>
      </c>
      <c r="L309" s="93">
        <v>0.28000000000000003</v>
      </c>
      <c r="M309" s="45">
        <v>24.823333333333299</v>
      </c>
    </row>
    <row r="310" spans="1:13" x14ac:dyDescent="0.35">
      <c r="A310" s="85" t="s">
        <v>447</v>
      </c>
      <c r="B310" s="92" t="s">
        <v>282</v>
      </c>
      <c r="C310" s="92" t="b">
        <f>TRUE()</f>
        <v>1</v>
      </c>
      <c r="D310" s="92" t="s">
        <v>230</v>
      </c>
      <c r="E310" s="87" t="s">
        <v>234</v>
      </c>
      <c r="F310" s="87" t="s">
        <v>470</v>
      </c>
      <c r="G310" s="93">
        <v>0.56999999999999995</v>
      </c>
      <c r="H310" s="93">
        <v>20.2</v>
      </c>
      <c r="I310" s="86" t="str">
        <f t="shared" si="6"/>
        <v>Mixed|700to900</v>
      </c>
      <c r="J310" s="93"/>
      <c r="K310" s="93"/>
      <c r="L310" s="93"/>
      <c r="M310" s="45"/>
    </row>
    <row r="311" spans="1:13" x14ac:dyDescent="0.35">
      <c r="A311" s="85" t="s">
        <v>447</v>
      </c>
      <c r="B311" s="92" t="s">
        <v>282</v>
      </c>
      <c r="C311" s="92" t="b">
        <f>TRUE()</f>
        <v>1</v>
      </c>
      <c r="D311" s="92" t="s">
        <v>240</v>
      </c>
      <c r="E311" s="87" t="s">
        <v>231</v>
      </c>
      <c r="F311" s="87" t="s">
        <v>471</v>
      </c>
      <c r="G311" s="93">
        <v>0.17</v>
      </c>
      <c r="H311" s="93">
        <v>27.95</v>
      </c>
      <c r="I311" s="86" t="str">
        <f t="shared" si="6"/>
        <v>Mixed|900to1200</v>
      </c>
      <c r="J311" s="93">
        <v>0.17</v>
      </c>
      <c r="K311" s="93">
        <v>27.95</v>
      </c>
      <c r="L311" s="93"/>
      <c r="M311" s="45"/>
    </row>
    <row r="312" spans="1:13" x14ac:dyDescent="0.35">
      <c r="A312" s="85" t="s">
        <v>472</v>
      </c>
      <c r="B312" s="92" t="s">
        <v>229</v>
      </c>
      <c r="C312" s="92" t="b">
        <f>TRUE()</f>
        <v>1</v>
      </c>
      <c r="D312" s="92" t="s">
        <v>230</v>
      </c>
      <c r="E312" s="87" t="s">
        <v>231</v>
      </c>
      <c r="F312" s="87" t="s">
        <v>473</v>
      </c>
      <c r="G312" s="93">
        <v>0.13024675782068901</v>
      </c>
      <c r="H312" s="93">
        <v>27.7689025359943</v>
      </c>
      <c r="I312" s="86" t="str">
        <f t="shared" si="6"/>
        <v>Cereals|700to900</v>
      </c>
      <c r="J312" s="93">
        <v>0.59493058941284205</v>
      </c>
      <c r="K312" s="93">
        <v>22.8422785118413</v>
      </c>
      <c r="L312" s="93">
        <v>0.81453595360179198</v>
      </c>
      <c r="M312" s="45">
        <v>26.833462845366999</v>
      </c>
    </row>
    <row r="313" spans="1:13" x14ac:dyDescent="0.35">
      <c r="A313" s="85" t="s">
        <v>472</v>
      </c>
      <c r="B313" s="92" t="s">
        <v>229</v>
      </c>
      <c r="C313" s="92" t="b">
        <f>FALSE()</f>
        <v>0</v>
      </c>
      <c r="D313" s="92" t="s">
        <v>230</v>
      </c>
      <c r="E313" s="87" t="s">
        <v>234</v>
      </c>
      <c r="F313" s="87" t="s">
        <v>474</v>
      </c>
      <c r="G313" s="93">
        <v>0.69552041452774505</v>
      </c>
      <c r="H313" s="93">
        <v>21.1835820852938</v>
      </c>
      <c r="I313" s="86" t="str">
        <f t="shared" si="6"/>
        <v>Cereals|700to900</v>
      </c>
      <c r="J313" s="93"/>
      <c r="K313" s="93"/>
      <c r="L313" s="93"/>
      <c r="M313" s="45"/>
    </row>
    <row r="314" spans="1:13" x14ac:dyDescent="0.35">
      <c r="A314" s="85" t="s">
        <v>472</v>
      </c>
      <c r="B314" s="92" t="s">
        <v>229</v>
      </c>
      <c r="C314" s="92" t="b">
        <f>TRUE()</f>
        <v>1</v>
      </c>
      <c r="D314" s="92" t="s">
        <v>230</v>
      </c>
      <c r="E314" s="87" t="s">
        <v>234</v>
      </c>
      <c r="F314" s="87" t="s">
        <v>475</v>
      </c>
      <c r="G314" s="93">
        <v>0.69547906115664604</v>
      </c>
      <c r="H314" s="93">
        <v>21.125395249290101</v>
      </c>
      <c r="I314" s="86" t="str">
        <f t="shared" si="6"/>
        <v>Cereals|700to900</v>
      </c>
      <c r="J314" s="93"/>
      <c r="K314" s="93"/>
      <c r="L314" s="93"/>
      <c r="M314" s="45"/>
    </row>
    <row r="315" spans="1:13" x14ac:dyDescent="0.35">
      <c r="A315" s="85" t="s">
        <v>472</v>
      </c>
      <c r="B315" s="92" t="s">
        <v>229</v>
      </c>
      <c r="C315" s="92" t="b">
        <f>TRUE()</f>
        <v>1</v>
      </c>
      <c r="D315" s="92" t="s">
        <v>230</v>
      </c>
      <c r="E315" s="87" t="s">
        <v>237</v>
      </c>
      <c r="F315" s="87" t="s">
        <v>476</v>
      </c>
      <c r="G315" s="93">
        <v>0.95902459589009303</v>
      </c>
      <c r="H315" s="93">
        <v>19.574350914236</v>
      </c>
      <c r="I315" s="86" t="str">
        <f t="shared" si="6"/>
        <v>Cereals|700to900</v>
      </c>
      <c r="J315" s="93"/>
      <c r="K315" s="93"/>
      <c r="L315" s="93"/>
      <c r="M315" s="45"/>
    </row>
    <row r="316" spans="1:13" x14ac:dyDescent="0.35">
      <c r="A316" s="85" t="s">
        <v>472</v>
      </c>
      <c r="B316" s="92" t="s">
        <v>229</v>
      </c>
      <c r="C316" s="92" t="b">
        <f>FALSE()</f>
        <v>0</v>
      </c>
      <c r="D316" s="92" t="s">
        <v>240</v>
      </c>
      <c r="E316" s="87" t="s">
        <v>231</v>
      </c>
      <c r="F316" s="87" t="s">
        <v>477</v>
      </c>
      <c r="G316" s="93">
        <v>0.22994796929090899</v>
      </c>
      <c r="H316" s="93">
        <v>29.589454057415502</v>
      </c>
      <c r="I316" s="86" t="str">
        <f t="shared" si="6"/>
        <v>Cereals|900to1200</v>
      </c>
      <c r="J316" s="93">
        <v>0.22994796929090899</v>
      </c>
      <c r="K316" s="93">
        <v>29.589454057415502</v>
      </c>
      <c r="L316" s="93"/>
      <c r="M316" s="45"/>
    </row>
    <row r="317" spans="1:13" x14ac:dyDescent="0.35">
      <c r="A317" s="85" t="s">
        <v>472</v>
      </c>
      <c r="B317" s="92" t="s">
        <v>229</v>
      </c>
      <c r="C317" s="92" t="b">
        <f>TRUE()</f>
        <v>1</v>
      </c>
      <c r="D317" s="92" t="s">
        <v>240</v>
      </c>
      <c r="E317" s="87" t="s">
        <v>231</v>
      </c>
      <c r="F317" s="87" t="s">
        <v>478</v>
      </c>
      <c r="G317" s="93">
        <v>0.22994077397339599</v>
      </c>
      <c r="H317" s="93">
        <v>29.5003246776892</v>
      </c>
      <c r="I317" s="86" t="str">
        <f t="shared" si="6"/>
        <v>Cereals|900to1200</v>
      </c>
      <c r="J317" s="93"/>
      <c r="K317" s="93"/>
      <c r="L317" s="93"/>
      <c r="M317" s="45"/>
    </row>
    <row r="318" spans="1:13" x14ac:dyDescent="0.35">
      <c r="A318" s="85" t="s">
        <v>472</v>
      </c>
      <c r="B318" s="92" t="s">
        <v>229</v>
      </c>
      <c r="C318" s="92" t="b">
        <f>TRUE()</f>
        <v>1</v>
      </c>
      <c r="D318" s="92" t="s">
        <v>304</v>
      </c>
      <c r="E318" s="87" t="s">
        <v>234</v>
      </c>
      <c r="F318" s="87" t="s">
        <v>479</v>
      </c>
      <c r="G318" s="93">
        <v>2.7615921025530699</v>
      </c>
      <c r="H318" s="93">
        <v>39.092230397650397</v>
      </c>
      <c r="I318" s="86" t="str">
        <f t="shared" si="6"/>
        <v>Cereals|Over1500</v>
      </c>
      <c r="J318" s="93">
        <v>2.7615921025530699</v>
      </c>
      <c r="K318" s="93">
        <v>39.092230397650397</v>
      </c>
      <c r="L318" s="93"/>
      <c r="M318" s="45"/>
    </row>
    <row r="319" spans="1:13" x14ac:dyDescent="0.35">
      <c r="A319" s="85" t="s">
        <v>472</v>
      </c>
      <c r="B319" s="92" t="s">
        <v>242</v>
      </c>
      <c r="C319" s="92" t="b">
        <f>TRUE()</f>
        <v>1</v>
      </c>
      <c r="D319" s="92" t="s">
        <v>230</v>
      </c>
      <c r="E319" s="87" t="s">
        <v>231</v>
      </c>
      <c r="F319" s="87" t="s">
        <v>480</v>
      </c>
      <c r="G319" s="93">
        <v>0.109205134582763</v>
      </c>
      <c r="H319" s="93">
        <v>25.522279413427398</v>
      </c>
      <c r="I319" s="86" t="str">
        <f t="shared" si="6"/>
        <v>General|700to900</v>
      </c>
      <c r="J319" s="93">
        <v>0.47804290103470098</v>
      </c>
      <c r="K319" s="93">
        <v>20.0700727460015</v>
      </c>
      <c r="L319" s="93">
        <v>0.41634047076786002</v>
      </c>
      <c r="M319" s="45">
        <v>23.012932911061501</v>
      </c>
    </row>
    <row r="320" spans="1:13" x14ac:dyDescent="0.35">
      <c r="A320" s="85" t="s">
        <v>472</v>
      </c>
      <c r="B320" s="92" t="s">
        <v>242</v>
      </c>
      <c r="C320" s="92" t="b">
        <f>FALSE()</f>
        <v>0</v>
      </c>
      <c r="D320" s="92" t="s">
        <v>230</v>
      </c>
      <c r="E320" s="87" t="s">
        <v>234</v>
      </c>
      <c r="F320" s="87" t="s">
        <v>481</v>
      </c>
      <c r="G320" s="93">
        <v>0.53749941217886599</v>
      </c>
      <c r="H320" s="93">
        <v>18.4167200351928</v>
      </c>
      <c r="I320" s="86" t="str">
        <f t="shared" si="6"/>
        <v>General|700to900</v>
      </c>
      <c r="J320" s="93"/>
      <c r="K320" s="93"/>
      <c r="L320" s="93"/>
      <c r="M320" s="45"/>
    </row>
    <row r="321" spans="1:13" x14ac:dyDescent="0.35">
      <c r="A321" s="85" t="s">
        <v>472</v>
      </c>
      <c r="B321" s="92" t="s">
        <v>242</v>
      </c>
      <c r="C321" s="92" t="b">
        <f>TRUE()</f>
        <v>1</v>
      </c>
      <c r="D321" s="92" t="s">
        <v>230</v>
      </c>
      <c r="E321" s="87" t="s">
        <v>234</v>
      </c>
      <c r="F321" s="87" t="s">
        <v>482</v>
      </c>
      <c r="G321" s="93">
        <v>0.53749941217886599</v>
      </c>
      <c r="H321" s="93">
        <v>18.370704424885801</v>
      </c>
      <c r="I321" s="86" t="str">
        <f t="shared" si="6"/>
        <v>General|700to900</v>
      </c>
      <c r="J321" s="93"/>
      <c r="K321" s="93"/>
      <c r="L321" s="93"/>
      <c r="M321" s="45"/>
    </row>
    <row r="322" spans="1:13" x14ac:dyDescent="0.35">
      <c r="A322" s="85" t="s">
        <v>472</v>
      </c>
      <c r="B322" s="92" t="s">
        <v>242</v>
      </c>
      <c r="C322" s="92" t="b">
        <f>TRUE()</f>
        <v>1</v>
      </c>
      <c r="D322" s="92" t="s">
        <v>230</v>
      </c>
      <c r="E322" s="87" t="s">
        <v>237</v>
      </c>
      <c r="F322" s="87" t="s">
        <v>483</v>
      </c>
      <c r="G322" s="93">
        <v>0.78742415634247298</v>
      </c>
      <c r="H322" s="93">
        <v>16.271218789384299</v>
      </c>
      <c r="I322" s="86" t="str">
        <f t="shared" si="6"/>
        <v>General|700to900</v>
      </c>
      <c r="J322" s="93"/>
      <c r="K322" s="93"/>
      <c r="L322" s="93"/>
      <c r="M322" s="45"/>
    </row>
    <row r="323" spans="1:13" x14ac:dyDescent="0.35">
      <c r="A323" s="85" t="s">
        <v>472</v>
      </c>
      <c r="B323" s="92" t="s">
        <v>242</v>
      </c>
      <c r="C323" s="92" t="b">
        <f>FALSE()</f>
        <v>0</v>
      </c>
      <c r="D323" s="92" t="s">
        <v>240</v>
      </c>
      <c r="E323" s="87" t="s">
        <v>231</v>
      </c>
      <c r="F323" s="87" t="s">
        <v>484</v>
      </c>
      <c r="G323" s="93">
        <v>0.19780352610996399</v>
      </c>
      <c r="H323" s="93">
        <v>27.223831758590499</v>
      </c>
      <c r="I323" s="86" t="str">
        <f t="shared" si="6"/>
        <v>General|900to1200</v>
      </c>
      <c r="J323" s="93">
        <v>0.19780352610996399</v>
      </c>
      <c r="K323" s="93">
        <v>27.223831758590499</v>
      </c>
      <c r="L323" s="93"/>
      <c r="M323" s="45"/>
    </row>
    <row r="324" spans="1:13" x14ac:dyDescent="0.35">
      <c r="A324" s="85" t="s">
        <v>472</v>
      </c>
      <c r="B324" s="92" t="s">
        <v>242</v>
      </c>
      <c r="C324" s="92" t="b">
        <f>TRUE()</f>
        <v>1</v>
      </c>
      <c r="D324" s="92" t="s">
        <v>240</v>
      </c>
      <c r="E324" s="87" t="s">
        <v>231</v>
      </c>
      <c r="F324" s="87" t="s">
        <v>485</v>
      </c>
      <c r="G324" s="93">
        <v>0.19780352610996399</v>
      </c>
      <c r="H324" s="93">
        <v>27.1513770851478</v>
      </c>
      <c r="I324" s="86" t="str">
        <f t="shared" si="6"/>
        <v>General|900to1200</v>
      </c>
      <c r="J324" s="93"/>
      <c r="K324" s="93"/>
      <c r="L324" s="93"/>
      <c r="M324" s="45"/>
    </row>
    <row r="325" spans="1:13" x14ac:dyDescent="0.35">
      <c r="A325" s="85" t="s">
        <v>472</v>
      </c>
      <c r="B325" s="92" t="s">
        <v>242</v>
      </c>
      <c r="C325" s="92" t="b">
        <f>TRUE()</f>
        <v>1</v>
      </c>
      <c r="D325" s="92" t="s">
        <v>304</v>
      </c>
      <c r="E325" s="87" t="s">
        <v>231</v>
      </c>
      <c r="F325" s="87" t="s">
        <v>486</v>
      </c>
      <c r="G325" s="93">
        <v>0.54714812787212197</v>
      </c>
      <c r="H325" s="93">
        <v>28.134398870801899</v>
      </c>
      <c r="I325" s="86" t="str">
        <f t="shared" si="6"/>
        <v>General|Over1500</v>
      </c>
      <c r="J325" s="93">
        <v>0.54714812787212197</v>
      </c>
      <c r="K325" s="93">
        <v>28.134398870801899</v>
      </c>
      <c r="L325" s="93"/>
      <c r="M325" s="45"/>
    </row>
    <row r="326" spans="1:13" x14ac:dyDescent="0.35">
      <c r="A326" s="85" t="s">
        <v>472</v>
      </c>
      <c r="B326" s="92" t="s">
        <v>251</v>
      </c>
      <c r="C326" s="92" t="b">
        <f>TRUE()</f>
        <v>1</v>
      </c>
      <c r="D326" s="92" t="s">
        <v>230</v>
      </c>
      <c r="E326" s="87" t="s">
        <v>231</v>
      </c>
      <c r="F326" s="87" t="s">
        <v>487</v>
      </c>
      <c r="G326" s="93">
        <v>0.12687028361813599</v>
      </c>
      <c r="H326" s="93">
        <v>26.964323247320099</v>
      </c>
      <c r="I326" s="86" t="str">
        <f t="shared" si="6"/>
        <v>Horticulture|700to900</v>
      </c>
      <c r="J326" s="93">
        <v>0.40049220233689398</v>
      </c>
      <c r="K326" s="93">
        <v>23.017781688199701</v>
      </c>
      <c r="L326" s="93">
        <v>0.34486861501539701</v>
      </c>
      <c r="M326" s="45">
        <v>24.896279862310099</v>
      </c>
    </row>
    <row r="327" spans="1:13" x14ac:dyDescent="0.35">
      <c r="A327" s="85" t="s">
        <v>472</v>
      </c>
      <c r="B327" s="92" t="s">
        <v>251</v>
      </c>
      <c r="C327" s="92" t="b">
        <f>TRUE()</f>
        <v>1</v>
      </c>
      <c r="D327" s="92" t="s">
        <v>230</v>
      </c>
      <c r="E327" s="87" t="s">
        <v>234</v>
      </c>
      <c r="F327" s="87" t="s">
        <v>488</v>
      </c>
      <c r="G327" s="93">
        <v>0.67411412105565105</v>
      </c>
      <c r="H327" s="93">
        <v>19.0712401290793</v>
      </c>
      <c r="I327" s="86" t="str">
        <f t="shared" si="6"/>
        <v>Horticulture|700to900</v>
      </c>
      <c r="J327" s="93"/>
      <c r="K327" s="93"/>
      <c r="L327" s="93"/>
      <c r="M327" s="45"/>
    </row>
    <row r="328" spans="1:13" x14ac:dyDescent="0.35">
      <c r="A328" s="85" t="s">
        <v>472</v>
      </c>
      <c r="B328" s="92" t="s">
        <v>251</v>
      </c>
      <c r="C328" s="92" t="b">
        <f>TRUE()</f>
        <v>1</v>
      </c>
      <c r="D328" s="92" t="s">
        <v>240</v>
      </c>
      <c r="E328" s="87" t="s">
        <v>231</v>
      </c>
      <c r="F328" s="87" t="s">
        <v>489</v>
      </c>
      <c r="G328" s="93">
        <v>0.23362144037240301</v>
      </c>
      <c r="H328" s="93">
        <v>28.653276210530901</v>
      </c>
      <c r="I328" s="86" t="str">
        <f t="shared" si="6"/>
        <v>Horticulture|900to1200</v>
      </c>
      <c r="J328" s="93">
        <v>0.23362144037240301</v>
      </c>
      <c r="K328" s="93">
        <v>28.653276210530901</v>
      </c>
      <c r="L328" s="93"/>
      <c r="M328" s="45"/>
    </row>
    <row r="329" spans="1:13" x14ac:dyDescent="0.35">
      <c r="A329" s="85" t="s">
        <v>472</v>
      </c>
      <c r="B329" s="92" t="s">
        <v>258</v>
      </c>
      <c r="C329" s="92" t="b">
        <f>TRUE()</f>
        <v>1</v>
      </c>
      <c r="D329" s="92" t="s">
        <v>230</v>
      </c>
      <c r="E329" s="87" t="s">
        <v>231</v>
      </c>
      <c r="F329" s="87" t="s">
        <v>490</v>
      </c>
      <c r="G329" s="93">
        <v>0.13106928348944</v>
      </c>
      <c r="H329" s="93">
        <v>58.201243043987503</v>
      </c>
      <c r="I329" s="86" t="str">
        <f t="shared" si="6"/>
        <v>Pig|700to900</v>
      </c>
      <c r="J329" s="93">
        <v>0.36257559882350998</v>
      </c>
      <c r="K329" s="93">
        <v>49.090404206419898</v>
      </c>
      <c r="L329" s="93">
        <v>0.29423384025567401</v>
      </c>
      <c r="M329" s="45">
        <v>55.325606942118299</v>
      </c>
    </row>
    <row r="330" spans="1:13" x14ac:dyDescent="0.35">
      <c r="A330" s="85" t="s">
        <v>472</v>
      </c>
      <c r="B330" s="92" t="s">
        <v>258</v>
      </c>
      <c r="C330" s="92" t="b">
        <f>TRUE()</f>
        <v>1</v>
      </c>
      <c r="D330" s="92" t="s">
        <v>230</v>
      </c>
      <c r="E330" s="87" t="s">
        <v>234</v>
      </c>
      <c r="F330" s="87" t="s">
        <v>491</v>
      </c>
      <c r="G330" s="93">
        <v>0.59408191415757905</v>
      </c>
      <c r="H330" s="93">
        <v>39.979565368852299</v>
      </c>
      <c r="I330" s="86" t="str">
        <f t="shared" si="6"/>
        <v>Pig|700to900</v>
      </c>
      <c r="J330" s="93"/>
      <c r="K330" s="93"/>
      <c r="L330" s="93"/>
      <c r="M330" s="45"/>
    </row>
    <row r="331" spans="1:13" x14ac:dyDescent="0.35">
      <c r="A331" s="85" t="s">
        <v>472</v>
      </c>
      <c r="B331" s="92" t="s">
        <v>258</v>
      </c>
      <c r="C331" s="92" t="b">
        <f>FALSE()</f>
        <v>0</v>
      </c>
      <c r="D331" s="92" t="s">
        <v>240</v>
      </c>
      <c r="E331" s="87" t="s">
        <v>231</v>
      </c>
      <c r="F331" s="87" t="s">
        <v>492</v>
      </c>
      <c r="G331" s="93">
        <v>0.22702421724692601</v>
      </c>
      <c r="H331" s="93">
        <v>61.5577623169304</v>
      </c>
      <c r="I331" s="86" t="str">
        <f t="shared" si="6"/>
        <v>Pig|900to1200</v>
      </c>
      <c r="J331" s="93">
        <v>0.22702421724692601</v>
      </c>
      <c r="K331" s="93">
        <v>61.5577623169304</v>
      </c>
      <c r="L331" s="93"/>
      <c r="M331" s="45"/>
    </row>
    <row r="332" spans="1:13" x14ac:dyDescent="0.35">
      <c r="A332" s="85" t="s">
        <v>472</v>
      </c>
      <c r="B332" s="92" t="s">
        <v>258</v>
      </c>
      <c r="C332" s="92" t="b">
        <f>TRUE()</f>
        <v>1</v>
      </c>
      <c r="D332" s="92" t="s">
        <v>240</v>
      </c>
      <c r="E332" s="87" t="s">
        <v>231</v>
      </c>
      <c r="F332" s="87" t="s">
        <v>493</v>
      </c>
      <c r="G332" s="93">
        <v>0.224759946128751</v>
      </c>
      <c r="H332" s="93">
        <v>61.563857038702999</v>
      </c>
      <c r="I332" s="86" t="str">
        <f t="shared" si="6"/>
        <v>Pig|900to1200</v>
      </c>
      <c r="J332" s="93"/>
      <c r="K332" s="93"/>
      <c r="L332" s="93"/>
      <c r="M332" s="45"/>
    </row>
    <row r="333" spans="1:13" x14ac:dyDescent="0.35">
      <c r="A333" s="85" t="s">
        <v>472</v>
      </c>
      <c r="B333" s="92" t="s">
        <v>264</v>
      </c>
      <c r="C333" s="92" t="b">
        <f>TRUE()</f>
        <v>1</v>
      </c>
      <c r="D333" s="92" t="s">
        <v>230</v>
      </c>
      <c r="E333" s="87" t="s">
        <v>231</v>
      </c>
      <c r="F333" s="87" t="s">
        <v>494</v>
      </c>
      <c r="G333" s="93">
        <v>0.12053483159555201</v>
      </c>
      <c r="H333" s="93">
        <v>58.620963261584002</v>
      </c>
      <c r="I333" s="86" t="str">
        <f t="shared" si="6"/>
        <v>Poultry|700to900</v>
      </c>
      <c r="J333" s="93">
        <v>0.455779237303645</v>
      </c>
      <c r="K333" s="93">
        <v>43.836337617856799</v>
      </c>
      <c r="L333" s="93">
        <v>0.45971880920554697</v>
      </c>
      <c r="M333" s="45">
        <v>42.760509887037102</v>
      </c>
    </row>
    <row r="334" spans="1:13" x14ac:dyDescent="0.35">
      <c r="A334" s="85" t="s">
        <v>472</v>
      </c>
      <c r="B334" s="92" t="s">
        <v>264</v>
      </c>
      <c r="C334" s="92" t="b">
        <f>FALSE()</f>
        <v>0</v>
      </c>
      <c r="D334" s="92" t="s">
        <v>230</v>
      </c>
      <c r="E334" s="87" t="s">
        <v>234</v>
      </c>
      <c r="F334" s="87" t="s">
        <v>495</v>
      </c>
      <c r="G334" s="93">
        <v>0.479475629802188</v>
      </c>
      <c r="H334" s="93">
        <v>40.738080584517299</v>
      </c>
      <c r="I334" s="86" t="str">
        <f t="shared" si="6"/>
        <v>Poultry|700to900</v>
      </c>
      <c r="J334" s="93"/>
      <c r="K334" s="93"/>
      <c r="L334" s="93"/>
      <c r="M334" s="45"/>
    </row>
    <row r="335" spans="1:13" x14ac:dyDescent="0.35">
      <c r="A335" s="85" t="s">
        <v>472</v>
      </c>
      <c r="B335" s="92" t="s">
        <v>264</v>
      </c>
      <c r="C335" s="92" t="b">
        <f>TRUE()</f>
        <v>1</v>
      </c>
      <c r="D335" s="92" t="s">
        <v>230</v>
      </c>
      <c r="E335" s="87" t="s">
        <v>234</v>
      </c>
      <c r="F335" s="87" t="s">
        <v>496</v>
      </c>
      <c r="G335" s="93">
        <v>0.471537524911253</v>
      </c>
      <c r="H335" s="93">
        <v>39.533026694578197</v>
      </c>
      <c r="I335" s="86" t="str">
        <f t="shared" si="6"/>
        <v>Poultry|700to900</v>
      </c>
      <c r="J335" s="93"/>
      <c r="K335" s="93"/>
      <c r="L335" s="93"/>
      <c r="M335" s="45"/>
    </row>
    <row r="336" spans="1:13" x14ac:dyDescent="0.35">
      <c r="A336" s="85" t="s">
        <v>472</v>
      </c>
      <c r="B336" s="92" t="s">
        <v>264</v>
      </c>
      <c r="C336" s="92" t="b">
        <f>TRUE()</f>
        <v>1</v>
      </c>
      <c r="D336" s="92" t="s">
        <v>230</v>
      </c>
      <c r="E336" s="87" t="s">
        <v>237</v>
      </c>
      <c r="F336" s="87" t="s">
        <v>497</v>
      </c>
      <c r="G336" s="93">
        <v>0.76732725051319395</v>
      </c>
      <c r="H336" s="93">
        <v>32.149969007468997</v>
      </c>
      <c r="I336" s="86" t="str">
        <f t="shared" si="6"/>
        <v>Poultry|700to900</v>
      </c>
      <c r="J336" s="93"/>
      <c r="K336" s="93"/>
      <c r="L336" s="93"/>
      <c r="M336" s="45"/>
    </row>
    <row r="337" spans="1:13" x14ac:dyDescent="0.35">
      <c r="A337" s="85" t="s">
        <v>472</v>
      </c>
      <c r="B337" s="92" t="s">
        <v>269</v>
      </c>
      <c r="C337" s="92" t="b">
        <f>TRUE()</f>
        <v>1</v>
      </c>
      <c r="D337" s="92" t="s">
        <v>230</v>
      </c>
      <c r="E337" s="87" t="s">
        <v>231</v>
      </c>
      <c r="F337" s="87" t="s">
        <v>498</v>
      </c>
      <c r="G337" s="93">
        <v>0.15170998426960899</v>
      </c>
      <c r="H337" s="93">
        <v>43.0457924532354</v>
      </c>
      <c r="I337" s="86" t="str">
        <f t="shared" si="6"/>
        <v>Dairy|700to900</v>
      </c>
      <c r="J337" s="93">
        <v>0.27510755249785201</v>
      </c>
      <c r="K337" s="93">
        <v>38.145256240902199</v>
      </c>
      <c r="L337" s="93">
        <v>0.29410514268585097</v>
      </c>
      <c r="M337" s="45">
        <v>38.672917746022897</v>
      </c>
    </row>
    <row r="338" spans="1:13" x14ac:dyDescent="0.35">
      <c r="A338" s="85" t="s">
        <v>472</v>
      </c>
      <c r="B338" s="92" t="s">
        <v>269</v>
      </c>
      <c r="C338" s="92" t="b">
        <f>FALSE()</f>
        <v>0</v>
      </c>
      <c r="D338" s="92" t="s">
        <v>230</v>
      </c>
      <c r="E338" s="87" t="s">
        <v>234</v>
      </c>
      <c r="F338" s="87" t="s">
        <v>499</v>
      </c>
      <c r="G338" s="93">
        <v>0.39850512072609601</v>
      </c>
      <c r="H338" s="93">
        <v>33.244720028569098</v>
      </c>
      <c r="I338" s="86" t="str">
        <f t="shared" si="6"/>
        <v>Dairy|700to900</v>
      </c>
      <c r="J338" s="93"/>
      <c r="K338" s="93"/>
      <c r="L338" s="93"/>
      <c r="M338" s="45"/>
    </row>
    <row r="339" spans="1:13" x14ac:dyDescent="0.35">
      <c r="A339" s="85" t="s">
        <v>472</v>
      </c>
      <c r="B339" s="92" t="s">
        <v>269</v>
      </c>
      <c r="C339" s="92" t="b">
        <f>TRUE()</f>
        <v>1</v>
      </c>
      <c r="D339" s="92" t="s">
        <v>230</v>
      </c>
      <c r="E339" s="87" t="s">
        <v>234</v>
      </c>
      <c r="F339" s="87" t="s">
        <v>500</v>
      </c>
      <c r="G339" s="93">
        <v>0.396139748824272</v>
      </c>
      <c r="H339" s="93">
        <v>32.904386698159001</v>
      </c>
      <c r="I339" s="86" t="str">
        <f t="shared" si="6"/>
        <v>Dairy|700to900</v>
      </c>
      <c r="J339" s="93"/>
      <c r="K339" s="93"/>
      <c r="L339" s="93"/>
      <c r="M339" s="45"/>
    </row>
    <row r="340" spans="1:13" x14ac:dyDescent="0.35">
      <c r="A340" s="85" t="s">
        <v>472</v>
      </c>
      <c r="B340" s="92" t="s">
        <v>269</v>
      </c>
      <c r="C340" s="92" t="b">
        <f>TRUE()</f>
        <v>1</v>
      </c>
      <c r="D340" s="92" t="s">
        <v>240</v>
      </c>
      <c r="E340" s="87" t="s">
        <v>231</v>
      </c>
      <c r="F340" s="87" t="s">
        <v>501</v>
      </c>
      <c r="G340" s="93">
        <v>0.230065716923428</v>
      </c>
      <c r="H340" s="93">
        <v>45.496771804128002</v>
      </c>
      <c r="I340" s="86" t="str">
        <f t="shared" si="6"/>
        <v>Dairy|900to1200</v>
      </c>
      <c r="J340" s="93">
        <v>0.230065716923428</v>
      </c>
      <c r="K340" s="93">
        <v>45.496771804128002</v>
      </c>
      <c r="L340" s="93"/>
      <c r="M340" s="45"/>
    </row>
    <row r="341" spans="1:13" x14ac:dyDescent="0.35">
      <c r="A341" s="85" t="s">
        <v>472</v>
      </c>
      <c r="B341" s="92" t="s">
        <v>273</v>
      </c>
      <c r="C341" s="92" t="b">
        <f>TRUE()</f>
        <v>1</v>
      </c>
      <c r="D341" s="92" t="s">
        <v>502</v>
      </c>
      <c r="E341" s="87" t="s">
        <v>234</v>
      </c>
      <c r="F341" s="87" t="s">
        <v>503</v>
      </c>
      <c r="G341" s="93">
        <v>9.1398654870356796E-2</v>
      </c>
      <c r="H341" s="93">
        <v>7.31660339096545</v>
      </c>
      <c r="I341" s="86" t="str">
        <f t="shared" si="6"/>
        <v>Lowland|600to700</v>
      </c>
      <c r="J341" s="93">
        <v>0.132088026462232</v>
      </c>
      <c r="K341" s="93">
        <v>12.8273130468692</v>
      </c>
      <c r="L341" s="93">
        <v>0.227821051917456</v>
      </c>
      <c r="M341" s="45">
        <v>12.9246244128</v>
      </c>
    </row>
    <row r="342" spans="1:13" x14ac:dyDescent="0.35">
      <c r="A342" s="85" t="s">
        <v>472</v>
      </c>
      <c r="B342" s="92" t="s">
        <v>273</v>
      </c>
      <c r="C342" s="92" t="b">
        <f>TRUE()</f>
        <v>1</v>
      </c>
      <c r="D342" s="92" t="s">
        <v>230</v>
      </c>
      <c r="E342" s="87" t="s">
        <v>231</v>
      </c>
      <c r="F342" s="87" t="s">
        <v>504</v>
      </c>
      <c r="G342" s="93">
        <v>8.6217275601419605E-2</v>
      </c>
      <c r="H342" s="93">
        <v>14.371319323848899</v>
      </c>
      <c r="I342" s="86" t="str">
        <f t="shared" si="6"/>
        <v>Lowland|700to900</v>
      </c>
      <c r="J342" s="93"/>
      <c r="K342" s="93"/>
      <c r="L342" s="93"/>
      <c r="M342" s="45"/>
    </row>
    <row r="343" spans="1:13" x14ac:dyDescent="0.35">
      <c r="A343" s="85" t="s">
        <v>472</v>
      </c>
      <c r="B343" s="92" t="s">
        <v>273</v>
      </c>
      <c r="C343" s="92" t="b">
        <f>FALSE()</f>
        <v>0</v>
      </c>
      <c r="D343" s="92" t="s">
        <v>230</v>
      </c>
      <c r="E343" s="87" t="s">
        <v>234</v>
      </c>
      <c r="F343" s="87" t="s">
        <v>505</v>
      </c>
      <c r="G343" s="93">
        <v>0.17795877732304299</v>
      </c>
      <c r="H343" s="93">
        <v>11.283306769889499</v>
      </c>
      <c r="I343" s="86" t="str">
        <f t="shared" si="6"/>
        <v>Lowland|700to900</v>
      </c>
      <c r="J343" s="93"/>
      <c r="K343" s="93"/>
      <c r="L343" s="93"/>
      <c r="M343" s="45"/>
    </row>
    <row r="344" spans="1:13" x14ac:dyDescent="0.35">
      <c r="A344" s="85" t="s">
        <v>472</v>
      </c>
      <c r="B344" s="92" t="s">
        <v>273</v>
      </c>
      <c r="C344" s="92" t="b">
        <f>TRUE()</f>
        <v>1</v>
      </c>
      <c r="D344" s="92" t="s">
        <v>230</v>
      </c>
      <c r="E344" s="87" t="s">
        <v>234</v>
      </c>
      <c r="F344" s="87" t="s">
        <v>506</v>
      </c>
      <c r="G344" s="93">
        <v>0.17795852816646601</v>
      </c>
      <c r="H344" s="93">
        <v>11.2175762642206</v>
      </c>
      <c r="I344" s="86" t="str">
        <f t="shared" si="6"/>
        <v>Lowland|700to900</v>
      </c>
      <c r="J344" s="93"/>
      <c r="K344" s="93"/>
      <c r="L344" s="93"/>
      <c r="M344" s="45"/>
    </row>
    <row r="345" spans="1:13" x14ac:dyDescent="0.35">
      <c r="A345" s="85" t="s">
        <v>472</v>
      </c>
      <c r="B345" s="92" t="s">
        <v>273</v>
      </c>
      <c r="C345" s="92" t="b">
        <f>TRUE()</f>
        <v>1</v>
      </c>
      <c r="D345" s="92" t="s">
        <v>240</v>
      </c>
      <c r="E345" s="87" t="s">
        <v>231</v>
      </c>
      <c r="F345" s="87" t="s">
        <v>507</v>
      </c>
      <c r="G345" s="93">
        <v>0.140075935007071</v>
      </c>
      <c r="H345" s="93">
        <v>15.372425458015201</v>
      </c>
      <c r="I345" s="86" t="str">
        <f t="shared" si="6"/>
        <v>Lowland|900to1200</v>
      </c>
      <c r="J345" s="93">
        <v>0.140075935007071</v>
      </c>
      <c r="K345" s="93">
        <v>15.372425458015201</v>
      </c>
      <c r="L345" s="93"/>
      <c r="M345" s="45"/>
    </row>
    <row r="346" spans="1:13" x14ac:dyDescent="0.35">
      <c r="A346" s="85" t="s">
        <v>472</v>
      </c>
      <c r="B346" s="92" t="s">
        <v>273</v>
      </c>
      <c r="C346" s="92" t="b">
        <f>TRUE()</f>
        <v>1</v>
      </c>
      <c r="D346" s="92" t="s">
        <v>304</v>
      </c>
      <c r="E346" s="87" t="s">
        <v>234</v>
      </c>
      <c r="F346" s="87" t="s">
        <v>508</v>
      </c>
      <c r="G346" s="93">
        <v>0.69331714053637805</v>
      </c>
      <c r="H346" s="93">
        <v>17.9865152698606</v>
      </c>
      <c r="I346" s="86" t="str">
        <f t="shared" ref="I346:I409" si="7">B346&amp;"|"&amp;D346</f>
        <v>Lowland|Over1500</v>
      </c>
      <c r="J346" s="93">
        <v>0.69331714053637805</v>
      </c>
      <c r="K346" s="93">
        <v>17.9865152698606</v>
      </c>
      <c r="L346" s="93"/>
      <c r="M346" s="45"/>
    </row>
    <row r="347" spans="1:13" x14ac:dyDescent="0.35">
      <c r="A347" s="85" t="s">
        <v>472</v>
      </c>
      <c r="B347" s="92" t="s">
        <v>282</v>
      </c>
      <c r="C347" s="92" t="b">
        <f>TRUE()</f>
        <v>1</v>
      </c>
      <c r="D347" s="92" t="s">
        <v>230</v>
      </c>
      <c r="E347" s="87" t="s">
        <v>231</v>
      </c>
      <c r="F347" s="87" t="s">
        <v>509</v>
      </c>
      <c r="G347" s="93">
        <v>0.118977577550028</v>
      </c>
      <c r="H347" s="93">
        <v>23.368548606789499</v>
      </c>
      <c r="I347" s="86" t="str">
        <f t="shared" si="7"/>
        <v>Mixed|700to900</v>
      </c>
      <c r="J347" s="93">
        <v>0.31347420508767498</v>
      </c>
      <c r="K347" s="93">
        <v>20.6492921366426</v>
      </c>
      <c r="L347" s="93">
        <v>0.25967669556999401</v>
      </c>
      <c r="M347" s="45">
        <v>22.777411686850101</v>
      </c>
    </row>
    <row r="348" spans="1:13" x14ac:dyDescent="0.35">
      <c r="A348" s="85" t="s">
        <v>472</v>
      </c>
      <c r="B348" s="92" t="s">
        <v>282</v>
      </c>
      <c r="C348" s="92" t="b">
        <f>TRUE()</f>
        <v>1</v>
      </c>
      <c r="D348" s="92" t="s">
        <v>230</v>
      </c>
      <c r="E348" s="87" t="s">
        <v>234</v>
      </c>
      <c r="F348" s="87" t="s">
        <v>510</v>
      </c>
      <c r="G348" s="93">
        <v>0.50797083262532305</v>
      </c>
      <c r="H348" s="93">
        <v>17.930035666495701</v>
      </c>
      <c r="I348" s="86" t="str">
        <f t="shared" si="7"/>
        <v>Mixed|700to900</v>
      </c>
      <c r="J348" s="93"/>
      <c r="K348" s="93"/>
      <c r="L348" s="93"/>
      <c r="M348" s="45"/>
    </row>
    <row r="349" spans="1:13" x14ac:dyDescent="0.35">
      <c r="A349" s="85" t="s">
        <v>472</v>
      </c>
      <c r="B349" s="92" t="s">
        <v>282</v>
      </c>
      <c r="C349" s="92" t="b">
        <f>FALSE()</f>
        <v>0</v>
      </c>
      <c r="D349" s="92" t="s">
        <v>240</v>
      </c>
      <c r="E349" s="87" t="s">
        <v>231</v>
      </c>
      <c r="F349" s="87" t="s">
        <v>511</v>
      </c>
      <c r="G349" s="93">
        <v>0.20594725774044401</v>
      </c>
      <c r="H349" s="93">
        <v>24.971671068963399</v>
      </c>
      <c r="I349" s="86" t="str">
        <f t="shared" si="7"/>
        <v>Mixed|900to1200</v>
      </c>
      <c r="J349" s="93">
        <v>0.20594725774044401</v>
      </c>
      <c r="K349" s="93">
        <v>24.971671068963399</v>
      </c>
      <c r="L349" s="93"/>
      <c r="M349" s="45"/>
    </row>
    <row r="350" spans="1:13" x14ac:dyDescent="0.35">
      <c r="A350" s="85" t="s">
        <v>472</v>
      </c>
      <c r="B350" s="92" t="s">
        <v>282</v>
      </c>
      <c r="C350" s="92" t="b">
        <f>TRUE()</f>
        <v>1</v>
      </c>
      <c r="D350" s="92" t="s">
        <v>240</v>
      </c>
      <c r="E350" s="87" t="s">
        <v>231</v>
      </c>
      <c r="F350" s="87" t="s">
        <v>512</v>
      </c>
      <c r="G350" s="93">
        <v>0.20581111436418201</v>
      </c>
      <c r="H350" s="93">
        <v>24.839391405151801</v>
      </c>
      <c r="I350" s="86" t="str">
        <f t="shared" si="7"/>
        <v>Mixed|900to1200</v>
      </c>
      <c r="J350" s="93"/>
      <c r="K350" s="93"/>
      <c r="L350" s="93"/>
      <c r="M350" s="45"/>
    </row>
    <row r="351" spans="1:13" x14ac:dyDescent="0.35">
      <c r="A351" s="85" t="s">
        <v>513</v>
      </c>
      <c r="B351" s="92" t="s">
        <v>229</v>
      </c>
      <c r="C351" s="92" t="b">
        <f>FALSE()</f>
        <v>0</v>
      </c>
      <c r="D351" s="92" t="s">
        <v>230</v>
      </c>
      <c r="E351" s="87" t="s">
        <v>231</v>
      </c>
      <c r="F351" s="87" t="s">
        <v>514</v>
      </c>
      <c r="G351" s="93">
        <v>0.31980649719647097</v>
      </c>
      <c r="H351" s="93">
        <v>61.304615100869199</v>
      </c>
      <c r="I351" s="86" t="str">
        <f t="shared" si="7"/>
        <v>Cereals|700to900</v>
      </c>
      <c r="J351" s="93"/>
      <c r="K351" s="93"/>
      <c r="L351" s="93"/>
      <c r="M351" s="45"/>
    </row>
    <row r="352" spans="1:13" x14ac:dyDescent="0.35">
      <c r="A352" s="85" t="s">
        <v>513</v>
      </c>
      <c r="B352" s="92" t="s">
        <v>229</v>
      </c>
      <c r="C352" s="92" t="b">
        <f>TRUE()</f>
        <v>1</v>
      </c>
      <c r="D352" s="92" t="s">
        <v>230</v>
      </c>
      <c r="E352" s="87" t="s">
        <v>231</v>
      </c>
      <c r="F352" s="87" t="s">
        <v>515</v>
      </c>
      <c r="G352" s="93">
        <v>0.31979476471907903</v>
      </c>
      <c r="H352" s="93">
        <v>61.125162216931599</v>
      </c>
      <c r="I352" s="86" t="str">
        <f t="shared" si="7"/>
        <v>Cereals|700to900</v>
      </c>
      <c r="J352" s="93"/>
      <c r="K352" s="93"/>
      <c r="L352" s="93"/>
      <c r="M352" s="45"/>
    </row>
    <row r="353" spans="1:13" x14ac:dyDescent="0.35">
      <c r="A353" s="85" t="s">
        <v>513</v>
      </c>
      <c r="B353" s="92" t="s">
        <v>229</v>
      </c>
      <c r="C353" s="92" t="b">
        <f>FALSE()</f>
        <v>0</v>
      </c>
      <c r="D353" s="92" t="s">
        <v>230</v>
      </c>
      <c r="E353" s="87" t="s">
        <v>234</v>
      </c>
      <c r="F353" s="87" t="s">
        <v>516</v>
      </c>
      <c r="G353" s="93">
        <v>1.49514826714428</v>
      </c>
      <c r="H353" s="93">
        <v>46.5110989651414</v>
      </c>
      <c r="I353" s="86" t="str">
        <f t="shared" si="7"/>
        <v>Cereals|700to900</v>
      </c>
      <c r="J353" s="93"/>
      <c r="K353" s="93"/>
      <c r="L353" s="93"/>
      <c r="M353" s="45"/>
    </row>
    <row r="354" spans="1:13" x14ac:dyDescent="0.35">
      <c r="A354" s="85" t="s">
        <v>513</v>
      </c>
      <c r="B354" s="92" t="s">
        <v>229</v>
      </c>
      <c r="C354" s="92" t="b">
        <f>TRUE()</f>
        <v>1</v>
      </c>
      <c r="D354" s="92" t="s">
        <v>230</v>
      </c>
      <c r="E354" s="87" t="s">
        <v>234</v>
      </c>
      <c r="F354" s="87" t="s">
        <v>517</v>
      </c>
      <c r="G354" s="93">
        <v>1.4950903823826101</v>
      </c>
      <c r="H354" s="93">
        <v>46.389005659586402</v>
      </c>
      <c r="I354" s="86" t="str">
        <f t="shared" si="7"/>
        <v>Cereals|700to900</v>
      </c>
      <c r="J354" s="93"/>
      <c r="K354" s="93"/>
      <c r="L354" s="93"/>
      <c r="M354" s="45"/>
    </row>
    <row r="355" spans="1:13" x14ac:dyDescent="0.35">
      <c r="A355" s="85" t="s">
        <v>513</v>
      </c>
      <c r="B355" s="92" t="s">
        <v>229</v>
      </c>
      <c r="C355" s="92" t="b">
        <f>FALSE()</f>
        <v>0</v>
      </c>
      <c r="D355" s="92" t="s">
        <v>230</v>
      </c>
      <c r="E355" s="87" t="s">
        <v>237</v>
      </c>
      <c r="F355" s="87" t="s">
        <v>518</v>
      </c>
      <c r="G355" s="93">
        <v>2.0848960522886801</v>
      </c>
      <c r="H355" s="93">
        <v>42.882608191245602</v>
      </c>
      <c r="I355" s="86" t="str">
        <f t="shared" si="7"/>
        <v>Cereals|700to900</v>
      </c>
      <c r="J355" s="93"/>
      <c r="K355" s="93"/>
      <c r="L355" s="93"/>
      <c r="M355" s="45"/>
    </row>
    <row r="356" spans="1:13" x14ac:dyDescent="0.35">
      <c r="A356" s="85" t="s">
        <v>513</v>
      </c>
      <c r="B356" s="92" t="s">
        <v>229</v>
      </c>
      <c r="C356" s="92" t="b">
        <f>TRUE()</f>
        <v>1</v>
      </c>
      <c r="D356" s="92" t="s">
        <v>230</v>
      </c>
      <c r="E356" s="87" t="s">
        <v>237</v>
      </c>
      <c r="F356" s="87" t="s">
        <v>519</v>
      </c>
      <c r="G356" s="93">
        <v>2.08474766331828</v>
      </c>
      <c r="H356" s="93">
        <v>42.783605839604299</v>
      </c>
      <c r="I356" s="86" t="str">
        <f t="shared" si="7"/>
        <v>Cereals|700to900</v>
      </c>
      <c r="J356" s="93"/>
      <c r="K356" s="93"/>
      <c r="L356" s="93"/>
      <c r="M356" s="45"/>
    </row>
    <row r="357" spans="1:13" x14ac:dyDescent="0.35">
      <c r="A357" s="85" t="s">
        <v>513</v>
      </c>
      <c r="B357" s="92" t="s">
        <v>229</v>
      </c>
      <c r="C357" s="92" t="b">
        <f>FALSE()</f>
        <v>0</v>
      </c>
      <c r="D357" s="92" t="s">
        <v>240</v>
      </c>
      <c r="E357" s="87" t="s">
        <v>231</v>
      </c>
      <c r="F357" s="87" t="s">
        <v>520</v>
      </c>
      <c r="G357" s="93">
        <v>0.56624247103597902</v>
      </c>
      <c r="H357" s="93">
        <v>65.263759840524799</v>
      </c>
      <c r="I357" s="86" t="str">
        <f t="shared" si="7"/>
        <v>Cereals|900to1200</v>
      </c>
      <c r="J357" s="93"/>
      <c r="K357" s="93"/>
      <c r="L357" s="93"/>
      <c r="M357" s="45"/>
    </row>
    <row r="358" spans="1:13" x14ac:dyDescent="0.35">
      <c r="A358" s="85" t="s">
        <v>513</v>
      </c>
      <c r="B358" s="92" t="s">
        <v>229</v>
      </c>
      <c r="C358" s="92" t="b">
        <f>TRUE()</f>
        <v>1</v>
      </c>
      <c r="D358" s="92" t="s">
        <v>240</v>
      </c>
      <c r="E358" s="87" t="s">
        <v>231</v>
      </c>
      <c r="F358" s="87" t="s">
        <v>521</v>
      </c>
      <c r="G358" s="93">
        <v>0.56622805612760496</v>
      </c>
      <c r="H358" s="93">
        <v>65.075246746329697</v>
      </c>
      <c r="I358" s="86" t="str">
        <f t="shared" si="7"/>
        <v>Cereals|900to1200</v>
      </c>
      <c r="J358" s="93"/>
      <c r="K358" s="93"/>
      <c r="L358" s="93"/>
      <c r="M358" s="45"/>
    </row>
    <row r="359" spans="1:13" x14ac:dyDescent="0.35">
      <c r="A359" s="85" t="s">
        <v>513</v>
      </c>
      <c r="B359" s="92" t="s">
        <v>229</v>
      </c>
      <c r="C359" s="92" t="b">
        <f>FALSE()</f>
        <v>0</v>
      </c>
      <c r="D359" s="92" t="s">
        <v>240</v>
      </c>
      <c r="E359" s="87" t="s">
        <v>234</v>
      </c>
      <c r="F359" s="87" t="s">
        <v>522</v>
      </c>
      <c r="G359" s="93">
        <v>2.8147334771174002</v>
      </c>
      <c r="H359" s="93">
        <v>59.3369406418701</v>
      </c>
      <c r="I359" s="86" t="str">
        <f t="shared" si="7"/>
        <v>Cereals|900to1200</v>
      </c>
      <c r="J359" s="93"/>
      <c r="K359" s="93"/>
      <c r="L359" s="93"/>
      <c r="M359" s="45"/>
    </row>
    <row r="360" spans="1:13" x14ac:dyDescent="0.35">
      <c r="A360" s="85" t="s">
        <v>513</v>
      </c>
      <c r="B360" s="92" t="s">
        <v>229</v>
      </c>
      <c r="C360" s="92" t="b">
        <f>FALSE()</f>
        <v>0</v>
      </c>
      <c r="D360" s="92" t="s">
        <v>240</v>
      </c>
      <c r="E360" s="87" t="s">
        <v>237</v>
      </c>
      <c r="F360" s="87" t="s">
        <v>523</v>
      </c>
      <c r="G360" s="93">
        <v>3.3918604461027901</v>
      </c>
      <c r="H360" s="93">
        <v>49.293371689533799</v>
      </c>
      <c r="I360" s="86" t="str">
        <f t="shared" si="7"/>
        <v>Cereals|900to1200</v>
      </c>
      <c r="J360" s="93"/>
      <c r="K360" s="93"/>
      <c r="L360" s="93"/>
      <c r="M360" s="45"/>
    </row>
    <row r="361" spans="1:13" x14ac:dyDescent="0.35">
      <c r="A361" s="85" t="s">
        <v>513</v>
      </c>
      <c r="B361" s="92" t="s">
        <v>229</v>
      </c>
      <c r="C361" s="92" t="b">
        <f>TRUE()</f>
        <v>1</v>
      </c>
      <c r="D361" s="92" t="s">
        <v>240</v>
      </c>
      <c r="E361" s="87" t="s">
        <v>237</v>
      </c>
      <c r="F361" s="87" t="s">
        <v>524</v>
      </c>
      <c r="G361" s="93">
        <v>3.3916622365904701</v>
      </c>
      <c r="H361" s="93">
        <v>49.192781094382902</v>
      </c>
      <c r="I361" s="86" t="str">
        <f t="shared" si="7"/>
        <v>Cereals|900to1200</v>
      </c>
      <c r="J361" s="93"/>
      <c r="K361" s="93"/>
      <c r="L361" s="93"/>
      <c r="M361" s="45"/>
    </row>
    <row r="362" spans="1:13" x14ac:dyDescent="0.35">
      <c r="A362" s="85" t="s">
        <v>513</v>
      </c>
      <c r="B362" s="92" t="s">
        <v>229</v>
      </c>
      <c r="C362" s="92" t="b">
        <f>TRUE()</f>
        <v>1</v>
      </c>
      <c r="D362" s="92" t="s">
        <v>304</v>
      </c>
      <c r="E362" s="87" t="s">
        <v>234</v>
      </c>
      <c r="F362" s="87" t="s">
        <v>525</v>
      </c>
      <c r="G362" s="93">
        <v>5.9203399951108899</v>
      </c>
      <c r="H362" s="93">
        <v>85.927135359514295</v>
      </c>
      <c r="I362" s="86" t="str">
        <f t="shared" si="7"/>
        <v>Cereals|Over1500</v>
      </c>
      <c r="J362" s="93"/>
      <c r="K362" s="93"/>
      <c r="L362" s="93"/>
      <c r="M362" s="45"/>
    </row>
    <row r="363" spans="1:13" x14ac:dyDescent="0.35">
      <c r="A363" s="85" t="s">
        <v>513</v>
      </c>
      <c r="B363" s="92" t="s">
        <v>242</v>
      </c>
      <c r="C363" s="92" t="b">
        <f>FALSE()</f>
        <v>0</v>
      </c>
      <c r="D363" s="92" t="s">
        <v>230</v>
      </c>
      <c r="E363" s="87" t="s">
        <v>231</v>
      </c>
      <c r="F363" s="87" t="s">
        <v>526</v>
      </c>
      <c r="G363" s="93">
        <v>0.117431400794704</v>
      </c>
      <c r="H363" s="93">
        <v>21.3495062150553</v>
      </c>
      <c r="I363" s="86" t="str">
        <f t="shared" si="7"/>
        <v>General|700to900</v>
      </c>
      <c r="J363" s="93"/>
      <c r="K363" s="93"/>
      <c r="L363" s="93"/>
      <c r="M363" s="45"/>
    </row>
    <row r="364" spans="1:13" x14ac:dyDescent="0.35">
      <c r="A364" s="85" t="s">
        <v>513</v>
      </c>
      <c r="B364" s="92" t="s">
        <v>242</v>
      </c>
      <c r="C364" s="92" t="b">
        <f>TRUE()</f>
        <v>1</v>
      </c>
      <c r="D364" s="92" t="s">
        <v>230</v>
      </c>
      <c r="E364" s="87" t="s">
        <v>231</v>
      </c>
      <c r="F364" s="87" t="s">
        <v>527</v>
      </c>
      <c r="G364" s="93">
        <v>0.117431400794704</v>
      </c>
      <c r="H364" s="93">
        <v>21.292439345408798</v>
      </c>
      <c r="I364" s="86" t="str">
        <f t="shared" si="7"/>
        <v>General|700to900</v>
      </c>
      <c r="J364" s="93"/>
      <c r="K364" s="93"/>
      <c r="L364" s="93"/>
      <c r="M364" s="45"/>
    </row>
    <row r="365" spans="1:13" x14ac:dyDescent="0.35">
      <c r="A365" s="85" t="s">
        <v>513</v>
      </c>
      <c r="B365" s="92" t="s">
        <v>242</v>
      </c>
      <c r="C365" s="92" t="b">
        <f>FALSE()</f>
        <v>0</v>
      </c>
      <c r="D365" s="92" t="s">
        <v>230</v>
      </c>
      <c r="E365" s="87" t="s">
        <v>234</v>
      </c>
      <c r="F365" s="87" t="s">
        <v>528</v>
      </c>
      <c r="G365" s="93">
        <v>0.46102797568324899</v>
      </c>
      <c r="H365" s="93">
        <v>15.716216498016299</v>
      </c>
      <c r="I365" s="86" t="str">
        <f t="shared" si="7"/>
        <v>General|700to900</v>
      </c>
      <c r="J365" s="93"/>
      <c r="K365" s="93"/>
      <c r="L365" s="93"/>
      <c r="M365" s="45"/>
    </row>
    <row r="366" spans="1:13" x14ac:dyDescent="0.35">
      <c r="A366" s="85" t="s">
        <v>513</v>
      </c>
      <c r="B366" s="92" t="s">
        <v>242</v>
      </c>
      <c r="C366" s="92" t="b">
        <f>TRUE()</f>
        <v>1</v>
      </c>
      <c r="D366" s="92" t="s">
        <v>230</v>
      </c>
      <c r="E366" s="87" t="s">
        <v>234</v>
      </c>
      <c r="F366" s="87" t="s">
        <v>529</v>
      </c>
      <c r="G366" s="93">
        <v>0.46102797568324899</v>
      </c>
      <c r="H366" s="93">
        <v>15.6785012457234</v>
      </c>
      <c r="I366" s="86" t="str">
        <f t="shared" si="7"/>
        <v>General|700to900</v>
      </c>
      <c r="J366" s="93"/>
      <c r="K366" s="93"/>
      <c r="L366" s="93"/>
      <c r="M366" s="45"/>
    </row>
    <row r="367" spans="1:13" x14ac:dyDescent="0.35">
      <c r="A367" s="85" t="s">
        <v>513</v>
      </c>
      <c r="B367" s="92" t="s">
        <v>242</v>
      </c>
      <c r="C367" s="92" t="b">
        <f>FALSE()</f>
        <v>0</v>
      </c>
      <c r="D367" s="92" t="s">
        <v>230</v>
      </c>
      <c r="E367" s="87" t="s">
        <v>237</v>
      </c>
      <c r="F367" s="87" t="s">
        <v>530</v>
      </c>
      <c r="G367" s="93">
        <v>0.73309971620918202</v>
      </c>
      <c r="H367" s="93">
        <v>13.9589497078669</v>
      </c>
      <c r="I367" s="86" t="str">
        <f t="shared" si="7"/>
        <v>General|700to900</v>
      </c>
      <c r="J367" s="93"/>
      <c r="K367" s="93"/>
      <c r="L367" s="93"/>
      <c r="M367" s="45"/>
    </row>
    <row r="368" spans="1:13" x14ac:dyDescent="0.35">
      <c r="A368" s="85" t="s">
        <v>513</v>
      </c>
      <c r="B368" s="92" t="s">
        <v>242</v>
      </c>
      <c r="C368" s="92" t="b">
        <f>TRUE()</f>
        <v>1</v>
      </c>
      <c r="D368" s="92" t="s">
        <v>230</v>
      </c>
      <c r="E368" s="87" t="s">
        <v>237</v>
      </c>
      <c r="F368" s="87" t="s">
        <v>531</v>
      </c>
      <c r="G368" s="93">
        <v>0.73309971620918202</v>
      </c>
      <c r="H368" s="93">
        <v>13.928892014173201</v>
      </c>
      <c r="I368" s="86" t="str">
        <f t="shared" si="7"/>
        <v>General|700to900</v>
      </c>
      <c r="J368" s="93"/>
      <c r="K368" s="93"/>
      <c r="L368" s="93"/>
      <c r="M368" s="45"/>
    </row>
    <row r="369" spans="1:13" x14ac:dyDescent="0.35">
      <c r="A369" s="85" t="s">
        <v>513</v>
      </c>
      <c r="B369" s="92" t="s">
        <v>242</v>
      </c>
      <c r="C369" s="92" t="b">
        <f>FALSE()</f>
        <v>0</v>
      </c>
      <c r="D369" s="92" t="s">
        <v>240</v>
      </c>
      <c r="E369" s="87" t="s">
        <v>231</v>
      </c>
      <c r="F369" s="87" t="s">
        <v>532</v>
      </c>
      <c r="G369" s="93">
        <v>0.21174528842009399</v>
      </c>
      <c r="H369" s="93">
        <v>22.888947237981998</v>
      </c>
      <c r="I369" s="86" t="str">
        <f t="shared" si="7"/>
        <v>General|900to1200</v>
      </c>
      <c r="J369" s="93"/>
      <c r="K369" s="93"/>
      <c r="L369" s="93"/>
      <c r="M369" s="45"/>
    </row>
    <row r="370" spans="1:13" x14ac:dyDescent="0.35">
      <c r="A370" s="85" t="s">
        <v>513</v>
      </c>
      <c r="B370" s="92" t="s">
        <v>242</v>
      </c>
      <c r="C370" s="92" t="b">
        <f>TRUE()</f>
        <v>1</v>
      </c>
      <c r="D370" s="92" t="s">
        <v>240</v>
      </c>
      <c r="E370" s="87" t="s">
        <v>231</v>
      </c>
      <c r="F370" s="87" t="s">
        <v>533</v>
      </c>
      <c r="G370" s="93">
        <v>0.21174528842009399</v>
      </c>
      <c r="H370" s="93">
        <v>22.828955829941801</v>
      </c>
      <c r="I370" s="86" t="str">
        <f t="shared" si="7"/>
        <v>General|900to1200</v>
      </c>
      <c r="J370" s="93"/>
      <c r="K370" s="93"/>
      <c r="L370" s="93"/>
      <c r="M370" s="45"/>
    </row>
    <row r="371" spans="1:13" x14ac:dyDescent="0.35">
      <c r="A371" s="85" t="s">
        <v>513</v>
      </c>
      <c r="B371" s="92" t="s">
        <v>242</v>
      </c>
      <c r="C371" s="92" t="b">
        <f>FALSE()</f>
        <v>0</v>
      </c>
      <c r="D371" s="92" t="s">
        <v>240</v>
      </c>
      <c r="E371" s="87" t="s">
        <v>234</v>
      </c>
      <c r="F371" s="87" t="s">
        <v>534</v>
      </c>
      <c r="G371" s="93">
        <v>0.87898152318170497</v>
      </c>
      <c r="H371" s="93">
        <v>19.9989664086687</v>
      </c>
      <c r="I371" s="86" t="str">
        <f t="shared" si="7"/>
        <v>General|900to1200</v>
      </c>
      <c r="J371" s="93"/>
      <c r="K371" s="93"/>
      <c r="L371" s="93"/>
      <c r="M371" s="45"/>
    </row>
    <row r="372" spans="1:13" x14ac:dyDescent="0.35">
      <c r="A372" s="85" t="s">
        <v>513</v>
      </c>
      <c r="B372" s="92" t="s">
        <v>242</v>
      </c>
      <c r="C372" s="92" t="b">
        <f>TRUE()</f>
        <v>1</v>
      </c>
      <c r="D372" s="92" t="s">
        <v>240</v>
      </c>
      <c r="E372" s="87" t="s">
        <v>234</v>
      </c>
      <c r="F372" s="87" t="s">
        <v>535</v>
      </c>
      <c r="G372" s="93">
        <v>0.87898152318170497</v>
      </c>
      <c r="H372" s="93">
        <v>19.953541764539199</v>
      </c>
      <c r="I372" s="86" t="str">
        <f t="shared" si="7"/>
        <v>General|900to1200</v>
      </c>
      <c r="J372" s="93"/>
      <c r="K372" s="93"/>
      <c r="L372" s="93"/>
      <c r="M372" s="45"/>
    </row>
    <row r="373" spans="1:13" x14ac:dyDescent="0.35">
      <c r="A373" s="85" t="s">
        <v>513</v>
      </c>
      <c r="B373" s="92" t="s">
        <v>242</v>
      </c>
      <c r="C373" s="92" t="b">
        <f>FALSE()</f>
        <v>0</v>
      </c>
      <c r="D373" s="92" t="s">
        <v>240</v>
      </c>
      <c r="E373" s="87" t="s">
        <v>237</v>
      </c>
      <c r="F373" s="87" t="s">
        <v>536</v>
      </c>
      <c r="G373" s="93">
        <v>1.23611402413525</v>
      </c>
      <c r="H373" s="93">
        <v>16.195362554220601</v>
      </c>
      <c r="I373" s="86" t="str">
        <f t="shared" si="7"/>
        <v>General|900to1200</v>
      </c>
      <c r="J373" s="93"/>
      <c r="K373" s="93"/>
      <c r="L373" s="93"/>
      <c r="M373" s="45"/>
    </row>
    <row r="374" spans="1:13" x14ac:dyDescent="0.35">
      <c r="A374" s="85" t="s">
        <v>513</v>
      </c>
      <c r="B374" s="92" t="s">
        <v>242</v>
      </c>
      <c r="C374" s="92" t="b">
        <f>TRUE()</f>
        <v>1</v>
      </c>
      <c r="D374" s="92" t="s">
        <v>240</v>
      </c>
      <c r="E374" s="87" t="s">
        <v>237</v>
      </c>
      <c r="F374" s="87" t="s">
        <v>537</v>
      </c>
      <c r="G374" s="93">
        <v>1.23611402413525</v>
      </c>
      <c r="H374" s="93">
        <v>16.165148075165199</v>
      </c>
      <c r="I374" s="86" t="str">
        <f t="shared" si="7"/>
        <v>General|900to1200</v>
      </c>
      <c r="J374" s="93"/>
      <c r="K374" s="93"/>
      <c r="L374" s="93"/>
      <c r="M374" s="45"/>
    </row>
    <row r="375" spans="1:13" x14ac:dyDescent="0.35">
      <c r="A375" s="85" t="s">
        <v>513</v>
      </c>
      <c r="B375" s="92" t="s">
        <v>242</v>
      </c>
      <c r="C375" s="92" t="b">
        <f>TRUE()</f>
        <v>1</v>
      </c>
      <c r="D375" s="92" t="s">
        <v>304</v>
      </c>
      <c r="E375" s="87" t="s">
        <v>231</v>
      </c>
      <c r="F375" s="87" t="s">
        <v>538</v>
      </c>
      <c r="G375" s="93">
        <v>0.57882974942919196</v>
      </c>
      <c r="H375" s="93">
        <v>23.830600393743101</v>
      </c>
      <c r="I375" s="86" t="str">
        <f t="shared" si="7"/>
        <v>General|Over1500</v>
      </c>
      <c r="J375" s="93"/>
      <c r="K375" s="93"/>
      <c r="L375" s="93"/>
      <c r="M375" s="45"/>
    </row>
    <row r="376" spans="1:13" x14ac:dyDescent="0.35">
      <c r="A376" s="85" t="s">
        <v>513</v>
      </c>
      <c r="B376" s="92" t="s">
        <v>251</v>
      </c>
      <c r="C376" s="92" t="b">
        <f>FALSE()</f>
        <v>0</v>
      </c>
      <c r="D376" s="92" t="s">
        <v>230</v>
      </c>
      <c r="E376" s="87" t="s">
        <v>231</v>
      </c>
      <c r="F376" s="87" t="s">
        <v>539</v>
      </c>
      <c r="G376" s="93">
        <v>8.5887365159007106E-2</v>
      </c>
      <c r="H376" s="93">
        <v>14.6096558558461</v>
      </c>
      <c r="I376" s="86" t="str">
        <f t="shared" si="7"/>
        <v>Horticulture|700to900</v>
      </c>
      <c r="J376" s="93"/>
      <c r="K376" s="93"/>
      <c r="L376" s="93"/>
      <c r="M376" s="45"/>
    </row>
    <row r="377" spans="1:13" x14ac:dyDescent="0.35">
      <c r="A377" s="85" t="s">
        <v>513</v>
      </c>
      <c r="B377" s="92" t="s">
        <v>251</v>
      </c>
      <c r="C377" s="92" t="b">
        <f>TRUE()</f>
        <v>1</v>
      </c>
      <c r="D377" s="92" t="s">
        <v>230</v>
      </c>
      <c r="E377" s="87" t="s">
        <v>231</v>
      </c>
      <c r="F377" s="87" t="s">
        <v>540</v>
      </c>
      <c r="G377" s="93">
        <v>8.5887365159007106E-2</v>
      </c>
      <c r="H377" s="93">
        <v>14.5709351009353</v>
      </c>
      <c r="I377" s="86" t="str">
        <f t="shared" si="7"/>
        <v>Horticulture|700to900</v>
      </c>
      <c r="J377" s="93"/>
      <c r="K377" s="93"/>
      <c r="L377" s="93"/>
      <c r="M377" s="45"/>
    </row>
    <row r="378" spans="1:13" x14ac:dyDescent="0.35">
      <c r="A378" s="85" t="s">
        <v>513</v>
      </c>
      <c r="B378" s="92" t="s">
        <v>251</v>
      </c>
      <c r="C378" s="92" t="b">
        <f>TRUE()</f>
        <v>1</v>
      </c>
      <c r="D378" s="92" t="s">
        <v>230</v>
      </c>
      <c r="E378" s="87" t="s">
        <v>234</v>
      </c>
      <c r="F378" s="87" t="s">
        <v>541</v>
      </c>
      <c r="G378" s="93">
        <v>0.39150418883489402</v>
      </c>
      <c r="H378" s="93">
        <v>10.4882191815104</v>
      </c>
      <c r="I378" s="86" t="str">
        <f t="shared" si="7"/>
        <v>Horticulture|700to900</v>
      </c>
      <c r="J378" s="93"/>
      <c r="K378" s="93"/>
      <c r="L378" s="93"/>
      <c r="M378" s="45"/>
    </row>
    <row r="379" spans="1:13" x14ac:dyDescent="0.35">
      <c r="A379" s="85" t="s">
        <v>513</v>
      </c>
      <c r="B379" s="92" t="s">
        <v>251</v>
      </c>
      <c r="C379" s="92" t="b">
        <f>FALSE()</f>
        <v>0</v>
      </c>
      <c r="D379" s="92" t="s">
        <v>230</v>
      </c>
      <c r="E379" s="87" t="s">
        <v>237</v>
      </c>
      <c r="F379" s="87" t="s">
        <v>542</v>
      </c>
      <c r="G379" s="93">
        <v>0.56767811023206505</v>
      </c>
      <c r="H379" s="93">
        <v>9.2473109656420007</v>
      </c>
      <c r="I379" s="86" t="str">
        <f t="shared" si="7"/>
        <v>Horticulture|700to900</v>
      </c>
      <c r="J379" s="93"/>
      <c r="K379" s="93"/>
      <c r="L379" s="93"/>
      <c r="M379" s="45"/>
    </row>
    <row r="380" spans="1:13" x14ac:dyDescent="0.35">
      <c r="A380" s="85" t="s">
        <v>513</v>
      </c>
      <c r="B380" s="92" t="s">
        <v>251</v>
      </c>
      <c r="C380" s="92" t="b">
        <f>TRUE()</f>
        <v>1</v>
      </c>
      <c r="D380" s="92" t="s">
        <v>230</v>
      </c>
      <c r="E380" s="87" t="s">
        <v>237</v>
      </c>
      <c r="F380" s="87" t="s">
        <v>543</v>
      </c>
      <c r="G380" s="93">
        <v>0.56767811023206505</v>
      </c>
      <c r="H380" s="93">
        <v>9.2269001324604893</v>
      </c>
      <c r="I380" s="86" t="str">
        <f t="shared" si="7"/>
        <v>Horticulture|700to900</v>
      </c>
      <c r="J380" s="93"/>
      <c r="K380" s="93"/>
      <c r="L380" s="93"/>
      <c r="M380" s="45"/>
    </row>
    <row r="381" spans="1:13" x14ac:dyDescent="0.35">
      <c r="A381" s="85" t="s">
        <v>513</v>
      </c>
      <c r="B381" s="92" t="s">
        <v>251</v>
      </c>
      <c r="C381" s="92" t="b">
        <f>FALSE()</f>
        <v>0</v>
      </c>
      <c r="D381" s="92" t="s">
        <v>240</v>
      </c>
      <c r="E381" s="87" t="s">
        <v>231</v>
      </c>
      <c r="F381" s="87" t="s">
        <v>544</v>
      </c>
      <c r="G381" s="93">
        <v>0.15822303630231199</v>
      </c>
      <c r="H381" s="93">
        <v>15.7011614198597</v>
      </c>
      <c r="I381" s="86" t="str">
        <f t="shared" si="7"/>
        <v>Horticulture|900to1200</v>
      </c>
      <c r="J381" s="93"/>
      <c r="K381" s="93"/>
      <c r="L381" s="93"/>
      <c r="M381" s="45"/>
    </row>
    <row r="382" spans="1:13" x14ac:dyDescent="0.35">
      <c r="A382" s="85" t="s">
        <v>513</v>
      </c>
      <c r="B382" s="92" t="s">
        <v>251</v>
      </c>
      <c r="C382" s="92" t="b">
        <f>TRUE()</f>
        <v>1</v>
      </c>
      <c r="D382" s="92" t="s">
        <v>240</v>
      </c>
      <c r="E382" s="87" t="s">
        <v>231</v>
      </c>
      <c r="F382" s="87" t="s">
        <v>545</v>
      </c>
      <c r="G382" s="93">
        <v>0.15822303630231199</v>
      </c>
      <c r="H382" s="93">
        <v>15.6602306779141</v>
      </c>
      <c r="I382" s="86" t="str">
        <f t="shared" si="7"/>
        <v>Horticulture|900to1200</v>
      </c>
      <c r="J382" s="93"/>
      <c r="K382" s="93"/>
      <c r="L382" s="93"/>
      <c r="M382" s="45"/>
    </row>
    <row r="383" spans="1:13" x14ac:dyDescent="0.35">
      <c r="A383" s="85" t="s">
        <v>513</v>
      </c>
      <c r="B383" s="92" t="s">
        <v>251</v>
      </c>
      <c r="C383" s="92" t="b">
        <f>FALSE()</f>
        <v>0</v>
      </c>
      <c r="D383" s="92" t="s">
        <v>240</v>
      </c>
      <c r="E383" s="87" t="s">
        <v>234</v>
      </c>
      <c r="F383" s="87" t="s">
        <v>546</v>
      </c>
      <c r="G383" s="93">
        <v>0.74166119852847601</v>
      </c>
      <c r="H383" s="93">
        <v>13.298831235629001</v>
      </c>
      <c r="I383" s="86" t="str">
        <f t="shared" si="7"/>
        <v>Horticulture|900to1200</v>
      </c>
      <c r="J383" s="93"/>
      <c r="K383" s="93"/>
      <c r="L383" s="93"/>
      <c r="M383" s="45"/>
    </row>
    <row r="384" spans="1:13" x14ac:dyDescent="0.35">
      <c r="A384" s="85" t="s">
        <v>513</v>
      </c>
      <c r="B384" s="92" t="s">
        <v>251</v>
      </c>
      <c r="C384" s="92" t="b">
        <f>FALSE()</f>
        <v>0</v>
      </c>
      <c r="D384" s="92" t="s">
        <v>240</v>
      </c>
      <c r="E384" s="87" t="s">
        <v>237</v>
      </c>
      <c r="F384" s="87" t="s">
        <v>547</v>
      </c>
      <c r="G384" s="93">
        <v>0.92541086963140495</v>
      </c>
      <c r="H384" s="93">
        <v>10.516429354937699</v>
      </c>
      <c r="I384" s="86" t="str">
        <f t="shared" si="7"/>
        <v>Horticulture|900to1200</v>
      </c>
      <c r="J384" s="93"/>
      <c r="K384" s="93"/>
      <c r="L384" s="93"/>
      <c r="M384" s="45"/>
    </row>
    <row r="385" spans="1:13" x14ac:dyDescent="0.35">
      <c r="A385" s="85" t="s">
        <v>513</v>
      </c>
      <c r="B385" s="92" t="s">
        <v>251</v>
      </c>
      <c r="C385" s="92" t="b">
        <f>TRUE()</f>
        <v>1</v>
      </c>
      <c r="D385" s="92" t="s">
        <v>240</v>
      </c>
      <c r="E385" s="87" t="s">
        <v>237</v>
      </c>
      <c r="F385" s="87" t="s">
        <v>548</v>
      </c>
      <c r="G385" s="93">
        <v>0.92541086963140495</v>
      </c>
      <c r="H385" s="93">
        <v>10.4957159842644</v>
      </c>
      <c r="I385" s="86" t="str">
        <f t="shared" si="7"/>
        <v>Horticulture|900to1200</v>
      </c>
      <c r="J385" s="93"/>
      <c r="K385" s="93"/>
      <c r="L385" s="93"/>
      <c r="M385" s="45"/>
    </row>
    <row r="386" spans="1:13" x14ac:dyDescent="0.35">
      <c r="A386" s="85" t="s">
        <v>513</v>
      </c>
      <c r="B386" s="92" t="s">
        <v>258</v>
      </c>
      <c r="C386" s="92" t="b">
        <f>TRUE()</f>
        <v>1</v>
      </c>
      <c r="D386" s="92" t="s">
        <v>230</v>
      </c>
      <c r="E386" s="87" t="s">
        <v>231</v>
      </c>
      <c r="F386" s="87" t="s">
        <v>549</v>
      </c>
      <c r="G386" s="93">
        <v>0.193744570345663</v>
      </c>
      <c r="H386" s="93">
        <v>101.658974498834</v>
      </c>
      <c r="I386" s="86" t="str">
        <f t="shared" si="7"/>
        <v>Pig|700to900</v>
      </c>
      <c r="J386" s="93"/>
      <c r="K386" s="93"/>
      <c r="L386" s="93"/>
      <c r="M386" s="45"/>
    </row>
    <row r="387" spans="1:13" x14ac:dyDescent="0.35">
      <c r="A387" s="85" t="s">
        <v>513</v>
      </c>
      <c r="B387" s="92" t="s">
        <v>258</v>
      </c>
      <c r="C387" s="92" t="b">
        <f>TRUE()</f>
        <v>1</v>
      </c>
      <c r="D387" s="92" t="s">
        <v>230</v>
      </c>
      <c r="E387" s="87" t="s">
        <v>237</v>
      </c>
      <c r="F387" s="87" t="s">
        <v>550</v>
      </c>
      <c r="G387" s="93">
        <v>1.34069109999402</v>
      </c>
      <c r="H387" s="93">
        <v>54.615457927800598</v>
      </c>
      <c r="I387" s="86" t="str">
        <f t="shared" si="7"/>
        <v>Pig|700to900</v>
      </c>
      <c r="J387" s="93"/>
      <c r="K387" s="93"/>
      <c r="L387" s="93"/>
      <c r="M387" s="45"/>
    </row>
    <row r="388" spans="1:13" x14ac:dyDescent="0.35">
      <c r="A388" s="85" t="s">
        <v>513</v>
      </c>
      <c r="B388" s="92" t="s">
        <v>258</v>
      </c>
      <c r="C388" s="92" t="b">
        <f>FALSE()</f>
        <v>0</v>
      </c>
      <c r="D388" s="92" t="s">
        <v>240</v>
      </c>
      <c r="E388" s="87" t="s">
        <v>231</v>
      </c>
      <c r="F388" s="87" t="s">
        <v>551</v>
      </c>
      <c r="G388" s="93">
        <v>0.32614018378749798</v>
      </c>
      <c r="H388" s="93">
        <v>107.237600338641</v>
      </c>
      <c r="I388" s="86" t="str">
        <f t="shared" si="7"/>
        <v>Pig|900to1200</v>
      </c>
      <c r="J388" s="93"/>
      <c r="K388" s="93"/>
      <c r="L388" s="93"/>
      <c r="M388" s="45"/>
    </row>
    <row r="389" spans="1:13" x14ac:dyDescent="0.35">
      <c r="A389" s="85" t="s">
        <v>513</v>
      </c>
      <c r="B389" s="92" t="s">
        <v>258</v>
      </c>
      <c r="C389" s="92" t="b">
        <f>TRUE()</f>
        <v>1</v>
      </c>
      <c r="D389" s="92" t="s">
        <v>240</v>
      </c>
      <c r="E389" s="87" t="s">
        <v>231</v>
      </c>
      <c r="F389" s="87" t="s">
        <v>552</v>
      </c>
      <c r="G389" s="93">
        <v>0.32085584018133001</v>
      </c>
      <c r="H389" s="93">
        <v>107.36053305308501</v>
      </c>
      <c r="I389" s="86" t="str">
        <f t="shared" si="7"/>
        <v>Pig|900to1200</v>
      </c>
      <c r="J389" s="93"/>
      <c r="K389" s="93"/>
      <c r="L389" s="93"/>
      <c r="M389" s="45"/>
    </row>
    <row r="390" spans="1:13" x14ac:dyDescent="0.35">
      <c r="A390" s="85" t="s">
        <v>513</v>
      </c>
      <c r="B390" s="92" t="s">
        <v>258</v>
      </c>
      <c r="C390" s="92" t="b">
        <f>FALSE()</f>
        <v>0</v>
      </c>
      <c r="D390" s="92" t="s">
        <v>240</v>
      </c>
      <c r="E390" s="87" t="s">
        <v>234</v>
      </c>
      <c r="F390" s="87" t="s">
        <v>553</v>
      </c>
      <c r="G390" s="93">
        <v>1.2936989765428699</v>
      </c>
      <c r="H390" s="93">
        <v>86.726223429535693</v>
      </c>
      <c r="I390" s="86" t="str">
        <f t="shared" si="7"/>
        <v>Pig|900to1200</v>
      </c>
      <c r="J390" s="93"/>
      <c r="K390" s="93"/>
      <c r="L390" s="93"/>
      <c r="M390" s="45"/>
    </row>
    <row r="391" spans="1:13" x14ac:dyDescent="0.35">
      <c r="A391" s="85" t="s">
        <v>513</v>
      </c>
      <c r="B391" s="92" t="s">
        <v>258</v>
      </c>
      <c r="C391" s="92" t="b">
        <f>FALSE()</f>
        <v>0</v>
      </c>
      <c r="D391" s="92" t="s">
        <v>240</v>
      </c>
      <c r="E391" s="87" t="s">
        <v>237</v>
      </c>
      <c r="F391" s="87" t="s">
        <v>554</v>
      </c>
      <c r="G391" s="93">
        <v>2.0958432811308199</v>
      </c>
      <c r="H391" s="93">
        <v>64.157952279240803</v>
      </c>
      <c r="I391" s="86" t="str">
        <f t="shared" si="7"/>
        <v>Pig|900to1200</v>
      </c>
      <c r="J391" s="93"/>
      <c r="K391" s="93"/>
      <c r="L391" s="93"/>
      <c r="M391" s="45"/>
    </row>
    <row r="392" spans="1:13" x14ac:dyDescent="0.35">
      <c r="A392" s="85" t="s">
        <v>513</v>
      </c>
      <c r="B392" s="92" t="s">
        <v>264</v>
      </c>
      <c r="C392" s="92" t="b">
        <f>TRUE()</f>
        <v>1</v>
      </c>
      <c r="D392" s="92" t="s">
        <v>230</v>
      </c>
      <c r="E392" s="87" t="s">
        <v>231</v>
      </c>
      <c r="F392" s="87" t="s">
        <v>555</v>
      </c>
      <c r="G392" s="93">
        <v>0.13286613956225701</v>
      </c>
      <c r="H392" s="93">
        <v>70.701087608670306</v>
      </c>
      <c r="I392" s="86" t="str">
        <f t="shared" si="7"/>
        <v>Poultry|700to900</v>
      </c>
      <c r="J392" s="93"/>
      <c r="K392" s="93"/>
      <c r="L392" s="93"/>
      <c r="M392" s="45"/>
    </row>
    <row r="393" spans="1:13" x14ac:dyDescent="0.35">
      <c r="A393" s="85" t="s">
        <v>513</v>
      </c>
      <c r="B393" s="92" t="s">
        <v>264</v>
      </c>
      <c r="C393" s="92" t="b">
        <f>FALSE()</f>
        <v>0</v>
      </c>
      <c r="D393" s="92" t="s">
        <v>230</v>
      </c>
      <c r="E393" s="87" t="s">
        <v>234</v>
      </c>
      <c r="F393" s="87" t="s">
        <v>556</v>
      </c>
      <c r="G393" s="93">
        <v>0.40036236160097899</v>
      </c>
      <c r="H393" s="93">
        <v>48.962233794348599</v>
      </c>
      <c r="I393" s="86" t="str">
        <f t="shared" si="7"/>
        <v>Poultry|700to900</v>
      </c>
      <c r="J393" s="93"/>
      <c r="K393" s="93"/>
      <c r="L393" s="93"/>
      <c r="M393" s="45"/>
    </row>
    <row r="394" spans="1:13" x14ac:dyDescent="0.35">
      <c r="A394" s="85" t="s">
        <v>513</v>
      </c>
      <c r="B394" s="92" t="s">
        <v>264</v>
      </c>
      <c r="C394" s="92" t="b">
        <f>TRUE()</f>
        <v>1</v>
      </c>
      <c r="D394" s="92" t="s">
        <v>230</v>
      </c>
      <c r="E394" s="87" t="s">
        <v>234</v>
      </c>
      <c r="F394" s="87" t="s">
        <v>557</v>
      </c>
      <c r="G394" s="93">
        <v>0.390427684317535</v>
      </c>
      <c r="H394" s="93">
        <v>47.279787088834901</v>
      </c>
      <c r="I394" s="86" t="str">
        <f t="shared" si="7"/>
        <v>Poultry|700to900</v>
      </c>
      <c r="J394" s="93"/>
      <c r="K394" s="93"/>
      <c r="L394" s="93"/>
      <c r="M394" s="45"/>
    </row>
    <row r="395" spans="1:13" x14ac:dyDescent="0.35">
      <c r="A395" s="85" t="s">
        <v>513</v>
      </c>
      <c r="B395" s="92" t="s">
        <v>264</v>
      </c>
      <c r="C395" s="92" t="b">
        <f>FALSE()</f>
        <v>0</v>
      </c>
      <c r="D395" s="92" t="s">
        <v>230</v>
      </c>
      <c r="E395" s="87" t="s">
        <v>237</v>
      </c>
      <c r="F395" s="87" t="s">
        <v>558</v>
      </c>
      <c r="G395" s="93">
        <v>0.71369351922421997</v>
      </c>
      <c r="H395" s="93">
        <v>39.753429411709099</v>
      </c>
      <c r="I395" s="86" t="str">
        <f t="shared" si="7"/>
        <v>Poultry|700to900</v>
      </c>
      <c r="J395" s="93"/>
      <c r="K395" s="93"/>
      <c r="L395" s="93"/>
      <c r="M395" s="45"/>
    </row>
    <row r="396" spans="1:13" x14ac:dyDescent="0.35">
      <c r="A396" s="85" t="s">
        <v>513</v>
      </c>
      <c r="B396" s="92" t="s">
        <v>264</v>
      </c>
      <c r="C396" s="92" t="b">
        <f>TRUE()</f>
        <v>1</v>
      </c>
      <c r="D396" s="92" t="s">
        <v>230</v>
      </c>
      <c r="E396" s="87" t="s">
        <v>237</v>
      </c>
      <c r="F396" s="87" t="s">
        <v>559</v>
      </c>
      <c r="G396" s="93">
        <v>0.70019339437116201</v>
      </c>
      <c r="H396" s="93">
        <v>37.272535452949803</v>
      </c>
      <c r="I396" s="86" t="str">
        <f t="shared" si="7"/>
        <v>Poultry|700to900</v>
      </c>
      <c r="J396" s="93"/>
      <c r="K396" s="93"/>
      <c r="L396" s="93"/>
      <c r="M396" s="45"/>
    </row>
    <row r="397" spans="1:13" x14ac:dyDescent="0.35">
      <c r="A397" s="85" t="s">
        <v>513</v>
      </c>
      <c r="B397" s="92" t="s">
        <v>264</v>
      </c>
      <c r="C397" s="92" t="b">
        <f>FALSE()</f>
        <v>0</v>
      </c>
      <c r="D397" s="92" t="s">
        <v>240</v>
      </c>
      <c r="E397" s="87" t="s">
        <v>231</v>
      </c>
      <c r="F397" s="87" t="s">
        <v>560</v>
      </c>
      <c r="G397" s="93">
        <v>0.21849307179497399</v>
      </c>
      <c r="H397" s="93">
        <v>74.033130262370193</v>
      </c>
      <c r="I397" s="86" t="str">
        <f t="shared" si="7"/>
        <v>Poultry|900to1200</v>
      </c>
      <c r="J397" s="93"/>
      <c r="K397" s="93"/>
      <c r="L397" s="93"/>
      <c r="M397" s="45"/>
    </row>
    <row r="398" spans="1:13" x14ac:dyDescent="0.35">
      <c r="A398" s="85" t="s">
        <v>513</v>
      </c>
      <c r="B398" s="92" t="s">
        <v>264</v>
      </c>
      <c r="C398" s="92" t="b">
        <f>FALSE()</f>
        <v>0</v>
      </c>
      <c r="D398" s="92" t="s">
        <v>240</v>
      </c>
      <c r="E398" s="87" t="s">
        <v>237</v>
      </c>
      <c r="F398" s="87" t="s">
        <v>561</v>
      </c>
      <c r="G398" s="93">
        <v>1.1740401399795599</v>
      </c>
      <c r="H398" s="93">
        <v>43.794642805743102</v>
      </c>
      <c r="I398" s="86" t="str">
        <f t="shared" si="7"/>
        <v>Poultry|900to1200</v>
      </c>
      <c r="J398" s="93"/>
      <c r="K398" s="93"/>
      <c r="L398" s="93"/>
      <c r="M398" s="45"/>
    </row>
    <row r="399" spans="1:13" x14ac:dyDescent="0.35">
      <c r="A399" s="85" t="s">
        <v>513</v>
      </c>
      <c r="B399" s="92" t="s">
        <v>269</v>
      </c>
      <c r="C399" s="92" t="b">
        <f>FALSE()</f>
        <v>0</v>
      </c>
      <c r="D399" s="92" t="s">
        <v>230</v>
      </c>
      <c r="E399" s="87" t="s">
        <v>231</v>
      </c>
      <c r="F399" s="87" t="s">
        <v>562</v>
      </c>
      <c r="G399" s="93">
        <v>0.45787342702714101</v>
      </c>
      <c r="H399" s="93">
        <v>112.437994435907</v>
      </c>
      <c r="I399" s="86" t="str">
        <f t="shared" si="7"/>
        <v>Dairy|700to900</v>
      </c>
      <c r="J399" s="93"/>
      <c r="K399" s="93"/>
      <c r="L399" s="93"/>
      <c r="M399" s="45"/>
    </row>
    <row r="400" spans="1:13" x14ac:dyDescent="0.35">
      <c r="A400" s="85" t="s">
        <v>513</v>
      </c>
      <c r="B400" s="92" t="s">
        <v>269</v>
      </c>
      <c r="C400" s="92" t="b">
        <f>TRUE()</f>
        <v>1</v>
      </c>
      <c r="D400" s="92" t="s">
        <v>230</v>
      </c>
      <c r="E400" s="87" t="s">
        <v>231</v>
      </c>
      <c r="F400" s="87" t="s">
        <v>563</v>
      </c>
      <c r="G400" s="93">
        <v>0.45317266058174999</v>
      </c>
      <c r="H400" s="93">
        <v>111.335012661112</v>
      </c>
      <c r="I400" s="86" t="str">
        <f t="shared" si="7"/>
        <v>Dairy|700to900</v>
      </c>
      <c r="J400" s="93"/>
      <c r="K400" s="93"/>
      <c r="L400" s="93"/>
      <c r="M400" s="45"/>
    </row>
    <row r="401" spans="1:13" x14ac:dyDescent="0.35">
      <c r="A401" s="85" t="s">
        <v>513</v>
      </c>
      <c r="B401" s="92" t="s">
        <v>269</v>
      </c>
      <c r="C401" s="92" t="b">
        <f>FALSE()</f>
        <v>0</v>
      </c>
      <c r="D401" s="92" t="s">
        <v>230</v>
      </c>
      <c r="E401" s="87" t="s">
        <v>234</v>
      </c>
      <c r="F401" s="87" t="s">
        <v>564</v>
      </c>
      <c r="G401" s="93">
        <v>0.93542959730394004</v>
      </c>
      <c r="H401" s="93">
        <v>86.4071249421781</v>
      </c>
      <c r="I401" s="86" t="str">
        <f t="shared" si="7"/>
        <v>Dairy|700to900</v>
      </c>
      <c r="J401" s="93"/>
      <c r="K401" s="93"/>
      <c r="L401" s="93"/>
      <c r="M401" s="45"/>
    </row>
    <row r="402" spans="1:13" x14ac:dyDescent="0.35">
      <c r="A402" s="85" t="s">
        <v>513</v>
      </c>
      <c r="B402" s="92" t="s">
        <v>269</v>
      </c>
      <c r="C402" s="92" t="b">
        <f>TRUE()</f>
        <v>1</v>
      </c>
      <c r="D402" s="92" t="s">
        <v>230</v>
      </c>
      <c r="E402" s="87" t="s">
        <v>234</v>
      </c>
      <c r="F402" s="87" t="s">
        <v>565</v>
      </c>
      <c r="G402" s="93">
        <v>0.92860150251283202</v>
      </c>
      <c r="H402" s="93">
        <v>85.4960069714691</v>
      </c>
      <c r="I402" s="86" t="str">
        <f t="shared" si="7"/>
        <v>Dairy|700to900</v>
      </c>
      <c r="J402" s="93"/>
      <c r="K402" s="93"/>
      <c r="L402" s="93"/>
      <c r="M402" s="45"/>
    </row>
    <row r="403" spans="1:13" x14ac:dyDescent="0.35">
      <c r="A403" s="85" t="s">
        <v>513</v>
      </c>
      <c r="B403" s="92" t="s">
        <v>269</v>
      </c>
      <c r="C403" s="92" t="b">
        <f>FALSE()</f>
        <v>0</v>
      </c>
      <c r="D403" s="92" t="s">
        <v>230</v>
      </c>
      <c r="E403" s="87" t="s">
        <v>237</v>
      </c>
      <c r="F403" s="87" t="s">
        <v>566</v>
      </c>
      <c r="G403" s="93">
        <v>3.0812312032323499</v>
      </c>
      <c r="H403" s="93">
        <v>51.060088399512701</v>
      </c>
      <c r="I403" s="86" t="str">
        <f t="shared" si="7"/>
        <v>Dairy|700to900</v>
      </c>
      <c r="J403" s="93"/>
      <c r="K403" s="93"/>
      <c r="L403" s="93"/>
      <c r="M403" s="45"/>
    </row>
    <row r="404" spans="1:13" x14ac:dyDescent="0.35">
      <c r="A404" s="85" t="s">
        <v>513</v>
      </c>
      <c r="B404" s="92" t="s">
        <v>269</v>
      </c>
      <c r="C404" s="92" t="b">
        <f>TRUE()</f>
        <v>1</v>
      </c>
      <c r="D404" s="92" t="s">
        <v>230</v>
      </c>
      <c r="E404" s="87" t="s">
        <v>237</v>
      </c>
      <c r="F404" s="87" t="s">
        <v>567</v>
      </c>
      <c r="G404" s="93">
        <v>2.9990860112048701</v>
      </c>
      <c r="H404" s="93">
        <v>50.000327575546102</v>
      </c>
      <c r="I404" s="86" t="str">
        <f t="shared" si="7"/>
        <v>Dairy|700to900</v>
      </c>
      <c r="J404" s="93"/>
      <c r="K404" s="93"/>
      <c r="L404" s="93"/>
      <c r="M404" s="45"/>
    </row>
    <row r="405" spans="1:13" x14ac:dyDescent="0.35">
      <c r="A405" s="85" t="s">
        <v>513</v>
      </c>
      <c r="B405" s="92" t="s">
        <v>269</v>
      </c>
      <c r="C405" s="92" t="b">
        <f>FALSE()</f>
        <v>0</v>
      </c>
      <c r="D405" s="92" t="s">
        <v>240</v>
      </c>
      <c r="E405" s="87" t="s">
        <v>231</v>
      </c>
      <c r="F405" s="87" t="s">
        <v>568</v>
      </c>
      <c r="G405" s="93">
        <v>0.67044566655781002</v>
      </c>
      <c r="H405" s="93">
        <v>118.877950751768</v>
      </c>
      <c r="I405" s="86" t="str">
        <f t="shared" si="7"/>
        <v>Dairy|900to1200</v>
      </c>
      <c r="J405" s="93"/>
      <c r="K405" s="93"/>
      <c r="L405" s="93"/>
      <c r="M405" s="45"/>
    </row>
    <row r="406" spans="1:13" x14ac:dyDescent="0.35">
      <c r="A406" s="85" t="s">
        <v>513</v>
      </c>
      <c r="B406" s="92" t="s">
        <v>269</v>
      </c>
      <c r="C406" s="92" t="b">
        <f>TRUE()</f>
        <v>1</v>
      </c>
      <c r="D406" s="92" t="s">
        <v>240</v>
      </c>
      <c r="E406" s="87" t="s">
        <v>231</v>
      </c>
      <c r="F406" s="87" t="s">
        <v>569</v>
      </c>
      <c r="G406" s="93">
        <v>0.66446103923585897</v>
      </c>
      <c r="H406" s="93">
        <v>117.718806430903</v>
      </c>
      <c r="I406" s="86" t="str">
        <f t="shared" si="7"/>
        <v>Dairy|900to1200</v>
      </c>
      <c r="J406" s="93"/>
      <c r="K406" s="93"/>
      <c r="L406" s="93"/>
      <c r="M406" s="45"/>
    </row>
    <row r="407" spans="1:13" x14ac:dyDescent="0.35">
      <c r="A407" s="85" t="s">
        <v>513</v>
      </c>
      <c r="B407" s="92" t="s">
        <v>269</v>
      </c>
      <c r="C407" s="92" t="b">
        <f>FALSE()</f>
        <v>0</v>
      </c>
      <c r="D407" s="92" t="s">
        <v>240</v>
      </c>
      <c r="E407" s="87" t="s">
        <v>234</v>
      </c>
      <c r="F407" s="87" t="s">
        <v>570</v>
      </c>
      <c r="G407" s="93">
        <v>1.6071123906017299</v>
      </c>
      <c r="H407" s="93">
        <v>109.002329971799</v>
      </c>
      <c r="I407" s="86" t="str">
        <f t="shared" si="7"/>
        <v>Dairy|900to1200</v>
      </c>
      <c r="J407" s="93"/>
      <c r="K407" s="93"/>
      <c r="L407" s="93"/>
      <c r="M407" s="45"/>
    </row>
    <row r="408" spans="1:13" x14ac:dyDescent="0.35">
      <c r="A408" s="85" t="s">
        <v>513</v>
      </c>
      <c r="B408" s="92" t="s">
        <v>269</v>
      </c>
      <c r="C408" s="92" t="b">
        <f>FALSE()</f>
        <v>0</v>
      </c>
      <c r="D408" s="92" t="s">
        <v>240</v>
      </c>
      <c r="E408" s="87" t="s">
        <v>237</v>
      </c>
      <c r="F408" s="87" t="s">
        <v>571</v>
      </c>
      <c r="G408" s="93">
        <v>4.8007336297173397</v>
      </c>
      <c r="H408" s="93">
        <v>65.887701031377404</v>
      </c>
      <c r="I408" s="86" t="str">
        <f t="shared" si="7"/>
        <v>Dairy|900to1200</v>
      </c>
      <c r="J408" s="93"/>
      <c r="K408" s="93"/>
      <c r="L408" s="93"/>
      <c r="M408" s="45"/>
    </row>
    <row r="409" spans="1:13" x14ac:dyDescent="0.35">
      <c r="A409" s="85" t="s">
        <v>513</v>
      </c>
      <c r="B409" s="92" t="s">
        <v>273</v>
      </c>
      <c r="C409" s="92" t="b">
        <f>TRUE()</f>
        <v>1</v>
      </c>
      <c r="D409" s="92" t="s">
        <v>502</v>
      </c>
      <c r="E409" s="87" t="s">
        <v>234</v>
      </c>
      <c r="F409" s="87" t="s">
        <v>572</v>
      </c>
      <c r="G409" s="93">
        <v>6.1166181919516102E-2</v>
      </c>
      <c r="H409" s="93">
        <v>4.6100509795871902</v>
      </c>
      <c r="I409" s="86" t="str">
        <f t="shared" si="7"/>
        <v>Lowland|600to700</v>
      </c>
      <c r="J409" s="93"/>
      <c r="K409" s="93"/>
      <c r="L409" s="93"/>
      <c r="M409" s="45"/>
    </row>
    <row r="410" spans="1:13" x14ac:dyDescent="0.35">
      <c r="A410" s="85" t="s">
        <v>513</v>
      </c>
      <c r="B410" s="92" t="s">
        <v>273</v>
      </c>
      <c r="C410" s="92" t="b">
        <f>FALSE()</f>
        <v>0</v>
      </c>
      <c r="D410" s="92" t="s">
        <v>230</v>
      </c>
      <c r="E410" s="87" t="s">
        <v>231</v>
      </c>
      <c r="F410" s="87" t="s">
        <v>573</v>
      </c>
      <c r="G410" s="93">
        <v>6.9132635143028406E-2</v>
      </c>
      <c r="H410" s="93">
        <v>9.3182801191867792</v>
      </c>
      <c r="I410" s="86" t="str">
        <f t="shared" ref="I410:I473" si="8">B410&amp;"|"&amp;D410</f>
        <v>Lowland|700to900</v>
      </c>
      <c r="J410" s="93"/>
      <c r="K410" s="93"/>
      <c r="L410" s="93"/>
      <c r="M410" s="45"/>
    </row>
    <row r="411" spans="1:13" x14ac:dyDescent="0.35">
      <c r="A411" s="85" t="s">
        <v>513</v>
      </c>
      <c r="B411" s="92" t="s">
        <v>273</v>
      </c>
      <c r="C411" s="92" t="b">
        <f>TRUE()</f>
        <v>1</v>
      </c>
      <c r="D411" s="92" t="s">
        <v>230</v>
      </c>
      <c r="E411" s="87" t="s">
        <v>231</v>
      </c>
      <c r="F411" s="87" t="s">
        <v>574</v>
      </c>
      <c r="G411" s="93">
        <v>6.9132475077775202E-2</v>
      </c>
      <c r="H411" s="93">
        <v>9.2630437670442394</v>
      </c>
      <c r="I411" s="86" t="str">
        <f t="shared" si="8"/>
        <v>Lowland|700to900</v>
      </c>
      <c r="J411" s="93"/>
      <c r="K411" s="93"/>
      <c r="L411" s="93"/>
      <c r="M411" s="45"/>
    </row>
    <row r="412" spans="1:13" x14ac:dyDescent="0.35">
      <c r="A412" s="85" t="s">
        <v>513</v>
      </c>
      <c r="B412" s="92" t="s">
        <v>273</v>
      </c>
      <c r="C412" s="92" t="b">
        <f>FALSE()</f>
        <v>0</v>
      </c>
      <c r="D412" s="92" t="s">
        <v>230</v>
      </c>
      <c r="E412" s="87" t="s">
        <v>234</v>
      </c>
      <c r="F412" s="87" t="s">
        <v>575</v>
      </c>
      <c r="G412" s="93">
        <v>0.114379343221225</v>
      </c>
      <c r="H412" s="93">
        <v>7.2572666445101097</v>
      </c>
      <c r="I412" s="86" t="str">
        <f t="shared" si="8"/>
        <v>Lowland|700to900</v>
      </c>
      <c r="J412" s="93"/>
      <c r="K412" s="93"/>
      <c r="L412" s="93"/>
      <c r="M412" s="45"/>
    </row>
    <row r="413" spans="1:13" x14ac:dyDescent="0.35">
      <c r="A413" s="85" t="s">
        <v>513</v>
      </c>
      <c r="B413" s="92" t="s">
        <v>273</v>
      </c>
      <c r="C413" s="92" t="b">
        <f>TRUE()</f>
        <v>1</v>
      </c>
      <c r="D413" s="92" t="s">
        <v>230</v>
      </c>
      <c r="E413" s="87" t="s">
        <v>234</v>
      </c>
      <c r="F413" s="87" t="s">
        <v>576</v>
      </c>
      <c r="G413" s="93">
        <v>0.114379144632598</v>
      </c>
      <c r="H413" s="93">
        <v>7.2150970502038003</v>
      </c>
      <c r="I413" s="86" t="str">
        <f t="shared" si="8"/>
        <v>Lowland|700to900</v>
      </c>
      <c r="J413" s="93"/>
      <c r="K413" s="93"/>
      <c r="L413" s="93"/>
      <c r="M413" s="45"/>
    </row>
    <row r="414" spans="1:13" x14ac:dyDescent="0.35">
      <c r="A414" s="85" t="s">
        <v>513</v>
      </c>
      <c r="B414" s="92" t="s">
        <v>273</v>
      </c>
      <c r="C414" s="92" t="b">
        <f>FALSE()</f>
        <v>0</v>
      </c>
      <c r="D414" s="92" t="s">
        <v>230</v>
      </c>
      <c r="E414" s="87" t="s">
        <v>237</v>
      </c>
      <c r="F414" s="87" t="s">
        <v>577</v>
      </c>
      <c r="G414" s="93">
        <v>0.42981762016905101</v>
      </c>
      <c r="H414" s="93">
        <v>5.3222390701549598</v>
      </c>
      <c r="I414" s="86" t="str">
        <f t="shared" si="8"/>
        <v>Lowland|700to900</v>
      </c>
      <c r="J414" s="93"/>
      <c r="K414" s="93"/>
      <c r="L414" s="93"/>
      <c r="M414" s="45"/>
    </row>
    <row r="415" spans="1:13" x14ac:dyDescent="0.35">
      <c r="A415" s="85" t="s">
        <v>513</v>
      </c>
      <c r="B415" s="92" t="s">
        <v>273</v>
      </c>
      <c r="C415" s="92" t="b">
        <f>TRUE()</f>
        <v>1</v>
      </c>
      <c r="D415" s="92" t="s">
        <v>230</v>
      </c>
      <c r="E415" s="87" t="s">
        <v>237</v>
      </c>
      <c r="F415" s="87" t="s">
        <v>578</v>
      </c>
      <c r="G415" s="93">
        <v>0.429797127363024</v>
      </c>
      <c r="H415" s="93">
        <v>5.30973918579594</v>
      </c>
      <c r="I415" s="86" t="str">
        <f t="shared" si="8"/>
        <v>Lowland|700to900</v>
      </c>
      <c r="J415" s="93"/>
      <c r="K415" s="93"/>
      <c r="L415" s="93"/>
      <c r="M415" s="45"/>
    </row>
    <row r="416" spans="1:13" x14ac:dyDescent="0.35">
      <c r="A416" s="85" t="s">
        <v>513</v>
      </c>
      <c r="B416" s="92" t="s">
        <v>273</v>
      </c>
      <c r="C416" s="92" t="b">
        <f>FALSE()</f>
        <v>0</v>
      </c>
      <c r="D416" s="92" t="s">
        <v>240</v>
      </c>
      <c r="E416" s="87" t="s">
        <v>231</v>
      </c>
      <c r="F416" s="87" t="s">
        <v>579</v>
      </c>
      <c r="G416" s="93">
        <v>0.111280695633446</v>
      </c>
      <c r="H416" s="93">
        <v>9.9844123633859994</v>
      </c>
      <c r="I416" s="86" t="str">
        <f t="shared" si="8"/>
        <v>Lowland|900to1200</v>
      </c>
      <c r="J416" s="93"/>
      <c r="K416" s="93"/>
      <c r="L416" s="93"/>
      <c r="M416" s="45"/>
    </row>
    <row r="417" spans="1:13" x14ac:dyDescent="0.35">
      <c r="A417" s="85" t="s">
        <v>513</v>
      </c>
      <c r="B417" s="92" t="s">
        <v>273</v>
      </c>
      <c r="C417" s="92" t="b">
        <f>TRUE()</f>
        <v>1</v>
      </c>
      <c r="D417" s="92" t="s">
        <v>240</v>
      </c>
      <c r="E417" s="87" t="s">
        <v>231</v>
      </c>
      <c r="F417" s="87" t="s">
        <v>580</v>
      </c>
      <c r="G417" s="93">
        <v>0.111280491245886</v>
      </c>
      <c r="H417" s="93">
        <v>9.9280708872974301</v>
      </c>
      <c r="I417" s="86" t="str">
        <f t="shared" si="8"/>
        <v>Lowland|900to1200</v>
      </c>
      <c r="J417" s="93"/>
      <c r="K417" s="93"/>
      <c r="L417" s="93"/>
      <c r="M417" s="45"/>
    </row>
    <row r="418" spans="1:13" x14ac:dyDescent="0.35">
      <c r="A418" s="85" t="s">
        <v>513</v>
      </c>
      <c r="B418" s="92" t="s">
        <v>273</v>
      </c>
      <c r="C418" s="92" t="b">
        <f>FALSE()</f>
        <v>0</v>
      </c>
      <c r="D418" s="92" t="s">
        <v>240</v>
      </c>
      <c r="E418" s="87" t="s">
        <v>234</v>
      </c>
      <c r="F418" s="87" t="s">
        <v>581</v>
      </c>
      <c r="G418" s="93">
        <v>0.202142473491354</v>
      </c>
      <c r="H418" s="93">
        <v>9.2825575760399808</v>
      </c>
      <c r="I418" s="86" t="str">
        <f t="shared" si="8"/>
        <v>Lowland|900to1200</v>
      </c>
      <c r="J418" s="93"/>
      <c r="K418" s="93"/>
      <c r="L418" s="93"/>
      <c r="M418" s="45"/>
    </row>
    <row r="419" spans="1:13" x14ac:dyDescent="0.35">
      <c r="A419" s="85" t="s">
        <v>513</v>
      </c>
      <c r="B419" s="92" t="s">
        <v>273</v>
      </c>
      <c r="C419" s="92" t="b">
        <f>TRUE()</f>
        <v>1</v>
      </c>
      <c r="D419" s="92" t="s">
        <v>240</v>
      </c>
      <c r="E419" s="87" t="s">
        <v>234</v>
      </c>
      <c r="F419" s="87" t="s">
        <v>582</v>
      </c>
      <c r="G419" s="93">
        <v>0.20214221162663101</v>
      </c>
      <c r="H419" s="93">
        <v>9.2317257775787898</v>
      </c>
      <c r="I419" s="86" t="str">
        <f t="shared" si="8"/>
        <v>Lowland|900to1200</v>
      </c>
      <c r="J419" s="93"/>
      <c r="K419" s="93"/>
      <c r="L419" s="93"/>
      <c r="M419" s="45"/>
    </row>
    <row r="420" spans="1:13" x14ac:dyDescent="0.35">
      <c r="A420" s="85" t="s">
        <v>513</v>
      </c>
      <c r="B420" s="92" t="s">
        <v>273</v>
      </c>
      <c r="C420" s="92" t="b">
        <f>FALSE()</f>
        <v>0</v>
      </c>
      <c r="D420" s="92" t="s">
        <v>240</v>
      </c>
      <c r="E420" s="87" t="s">
        <v>237</v>
      </c>
      <c r="F420" s="87" t="s">
        <v>583</v>
      </c>
      <c r="G420" s="93">
        <v>0.73247295761886799</v>
      </c>
      <c r="H420" s="93">
        <v>7.0694372651450301</v>
      </c>
      <c r="I420" s="86" t="str">
        <f t="shared" si="8"/>
        <v>Lowland|900to1200</v>
      </c>
      <c r="J420" s="93"/>
      <c r="K420" s="93"/>
      <c r="L420" s="93"/>
      <c r="M420" s="45"/>
    </row>
    <row r="421" spans="1:13" x14ac:dyDescent="0.35">
      <c r="A421" s="85" t="s">
        <v>513</v>
      </c>
      <c r="B421" s="92" t="s">
        <v>273</v>
      </c>
      <c r="C421" s="92" t="b">
        <f>TRUE()</f>
        <v>1</v>
      </c>
      <c r="D421" s="92" t="s">
        <v>240</v>
      </c>
      <c r="E421" s="87" t="s">
        <v>237</v>
      </c>
      <c r="F421" s="87" t="s">
        <v>584</v>
      </c>
      <c r="G421" s="93">
        <v>0.73244688600304098</v>
      </c>
      <c r="H421" s="93">
        <v>7.0563389644034498</v>
      </c>
      <c r="I421" s="86" t="str">
        <f t="shared" si="8"/>
        <v>Lowland|900to1200</v>
      </c>
      <c r="J421" s="93"/>
      <c r="K421" s="93"/>
      <c r="L421" s="93"/>
      <c r="M421" s="45"/>
    </row>
    <row r="422" spans="1:13" x14ac:dyDescent="0.35">
      <c r="A422" s="85" t="s">
        <v>513</v>
      </c>
      <c r="B422" s="92" t="s">
        <v>273</v>
      </c>
      <c r="C422" s="92" t="b">
        <f>TRUE()</f>
        <v>1</v>
      </c>
      <c r="D422" s="92" t="s">
        <v>304</v>
      </c>
      <c r="E422" s="87" t="s">
        <v>234</v>
      </c>
      <c r="F422" s="87" t="s">
        <v>585</v>
      </c>
      <c r="G422" s="93">
        <v>0.43147837204501599</v>
      </c>
      <c r="H422" s="93">
        <v>11.7042968149744</v>
      </c>
      <c r="I422" s="86" t="str">
        <f t="shared" si="8"/>
        <v>Lowland|Over1500</v>
      </c>
      <c r="J422" s="93"/>
      <c r="K422" s="93"/>
      <c r="L422" s="93"/>
      <c r="M422" s="45"/>
    </row>
    <row r="423" spans="1:13" x14ac:dyDescent="0.35">
      <c r="A423" s="85" t="s">
        <v>513</v>
      </c>
      <c r="B423" s="92" t="s">
        <v>282</v>
      </c>
      <c r="C423" s="92" t="b">
        <f>TRUE()</f>
        <v>1</v>
      </c>
      <c r="D423" s="92" t="s">
        <v>230</v>
      </c>
      <c r="E423" s="87" t="s">
        <v>231</v>
      </c>
      <c r="F423" s="87" t="s">
        <v>586</v>
      </c>
      <c r="G423" s="93">
        <v>0.215964306689822</v>
      </c>
      <c r="H423" s="93">
        <v>39.594803928408197</v>
      </c>
      <c r="I423" s="86" t="str">
        <f t="shared" si="8"/>
        <v>Mixed|700to900</v>
      </c>
      <c r="J423" s="93"/>
      <c r="K423" s="93"/>
      <c r="L423" s="93"/>
      <c r="M423" s="45"/>
    </row>
    <row r="424" spans="1:13" x14ac:dyDescent="0.35">
      <c r="A424" s="85" t="s">
        <v>513</v>
      </c>
      <c r="B424" s="92" t="s">
        <v>282</v>
      </c>
      <c r="C424" s="92" t="b">
        <f>FALSE()</f>
        <v>0</v>
      </c>
      <c r="D424" s="92" t="s">
        <v>230</v>
      </c>
      <c r="E424" s="87" t="s">
        <v>234</v>
      </c>
      <c r="F424" s="87" t="s">
        <v>587</v>
      </c>
      <c r="G424" s="93">
        <v>0.76531892247206701</v>
      </c>
      <c r="H424" s="93">
        <v>30.441285623924799</v>
      </c>
      <c r="I424" s="86" t="str">
        <f t="shared" si="8"/>
        <v>Mixed|700to900</v>
      </c>
      <c r="J424" s="93"/>
      <c r="K424" s="93"/>
      <c r="L424" s="93"/>
      <c r="M424" s="45"/>
    </row>
    <row r="425" spans="1:13" x14ac:dyDescent="0.35">
      <c r="A425" s="85" t="s">
        <v>513</v>
      </c>
      <c r="B425" s="92" t="s">
        <v>282</v>
      </c>
      <c r="C425" s="92" t="b">
        <f>TRUE()</f>
        <v>1</v>
      </c>
      <c r="D425" s="92" t="s">
        <v>230</v>
      </c>
      <c r="E425" s="87" t="s">
        <v>234</v>
      </c>
      <c r="F425" s="87" t="s">
        <v>588</v>
      </c>
      <c r="G425" s="93">
        <v>0.76255158723251004</v>
      </c>
      <c r="H425" s="93">
        <v>30.140569577986501</v>
      </c>
      <c r="I425" s="86" t="str">
        <f t="shared" si="8"/>
        <v>Mixed|700to900</v>
      </c>
      <c r="J425" s="93"/>
      <c r="K425" s="93"/>
      <c r="L425" s="93"/>
      <c r="M425" s="45"/>
    </row>
    <row r="426" spans="1:13" x14ac:dyDescent="0.35">
      <c r="A426" s="85" t="s">
        <v>513</v>
      </c>
      <c r="B426" s="92" t="s">
        <v>282</v>
      </c>
      <c r="C426" s="92" t="b">
        <f>FALSE()</f>
        <v>0</v>
      </c>
      <c r="D426" s="92" t="s">
        <v>230</v>
      </c>
      <c r="E426" s="87" t="s">
        <v>237</v>
      </c>
      <c r="F426" s="87" t="s">
        <v>589</v>
      </c>
      <c r="G426" s="93">
        <v>1.4215399581959201</v>
      </c>
      <c r="H426" s="93">
        <v>25.509048613032601</v>
      </c>
      <c r="I426" s="86" t="str">
        <f t="shared" si="8"/>
        <v>Mixed|700to900</v>
      </c>
      <c r="J426" s="93"/>
      <c r="K426" s="93"/>
      <c r="L426" s="93"/>
      <c r="M426" s="45"/>
    </row>
    <row r="427" spans="1:13" x14ac:dyDescent="0.35">
      <c r="A427" s="85" t="s">
        <v>513</v>
      </c>
      <c r="B427" s="92" t="s">
        <v>282</v>
      </c>
      <c r="C427" s="92" t="b">
        <f>TRUE()</f>
        <v>1</v>
      </c>
      <c r="D427" s="92" t="s">
        <v>230</v>
      </c>
      <c r="E427" s="87" t="s">
        <v>237</v>
      </c>
      <c r="F427" s="87" t="s">
        <v>590</v>
      </c>
      <c r="G427" s="93">
        <v>1.41574931150609</v>
      </c>
      <c r="H427" s="93">
        <v>25.186188695302999</v>
      </c>
      <c r="I427" s="86" t="str">
        <f t="shared" si="8"/>
        <v>Mixed|700to900</v>
      </c>
      <c r="J427" s="93"/>
      <c r="K427" s="93"/>
      <c r="L427" s="93"/>
      <c r="M427" s="45"/>
    </row>
    <row r="428" spans="1:13" x14ac:dyDescent="0.35">
      <c r="A428" s="85" t="s">
        <v>513</v>
      </c>
      <c r="B428" s="92" t="s">
        <v>282</v>
      </c>
      <c r="C428" s="92" t="b">
        <f>FALSE()</f>
        <v>0</v>
      </c>
      <c r="D428" s="92" t="s">
        <v>240</v>
      </c>
      <c r="E428" s="87" t="s">
        <v>231</v>
      </c>
      <c r="F428" s="87" t="s">
        <v>591</v>
      </c>
      <c r="G428" s="93">
        <v>0.36992003697952103</v>
      </c>
      <c r="H428" s="93">
        <v>42.320280915525402</v>
      </c>
      <c r="I428" s="86" t="str">
        <f t="shared" si="8"/>
        <v>Mixed|900to1200</v>
      </c>
      <c r="J428" s="93"/>
      <c r="K428" s="93"/>
      <c r="L428" s="93"/>
      <c r="M428" s="45"/>
    </row>
    <row r="429" spans="1:13" x14ac:dyDescent="0.35">
      <c r="A429" s="85" t="s">
        <v>513</v>
      </c>
      <c r="B429" s="92" t="s">
        <v>282</v>
      </c>
      <c r="C429" s="92" t="b">
        <f>TRUE()</f>
        <v>1</v>
      </c>
      <c r="D429" s="92" t="s">
        <v>240</v>
      </c>
      <c r="E429" s="87" t="s">
        <v>231</v>
      </c>
      <c r="F429" s="87" t="s">
        <v>592</v>
      </c>
      <c r="G429" s="93">
        <v>0.36933961140832</v>
      </c>
      <c r="H429" s="93">
        <v>42.111506500169398</v>
      </c>
      <c r="I429" s="86" t="str">
        <f t="shared" si="8"/>
        <v>Mixed|900to1200</v>
      </c>
      <c r="J429" s="93"/>
      <c r="K429" s="93"/>
      <c r="L429" s="93"/>
      <c r="M429" s="45"/>
    </row>
    <row r="430" spans="1:13" x14ac:dyDescent="0.35">
      <c r="A430" s="85" t="s">
        <v>513</v>
      </c>
      <c r="B430" s="92" t="s">
        <v>282</v>
      </c>
      <c r="C430" s="92" t="b">
        <f>FALSE()</f>
        <v>0</v>
      </c>
      <c r="D430" s="92" t="s">
        <v>240</v>
      </c>
      <c r="E430" s="87" t="s">
        <v>234</v>
      </c>
      <c r="F430" s="87" t="s">
        <v>593</v>
      </c>
      <c r="G430" s="93">
        <v>1.4294730918096701</v>
      </c>
      <c r="H430" s="93">
        <v>38.380875112030402</v>
      </c>
      <c r="I430" s="86" t="str">
        <f t="shared" si="8"/>
        <v>Mixed|900to1200</v>
      </c>
      <c r="J430" s="93"/>
      <c r="K430" s="93"/>
      <c r="L430" s="93"/>
      <c r="M430" s="45"/>
    </row>
    <row r="431" spans="1:13" x14ac:dyDescent="0.35">
      <c r="A431" s="85" t="s">
        <v>513</v>
      </c>
      <c r="B431" s="92" t="s">
        <v>282</v>
      </c>
      <c r="C431" s="92" t="b">
        <f>TRUE()</f>
        <v>1</v>
      </c>
      <c r="D431" s="92" t="s">
        <v>240</v>
      </c>
      <c r="E431" s="87" t="s">
        <v>234</v>
      </c>
      <c r="F431" s="87" t="s">
        <v>594</v>
      </c>
      <c r="G431" s="93">
        <v>1.42589564594142</v>
      </c>
      <c r="H431" s="93">
        <v>38.0036755210376</v>
      </c>
      <c r="I431" s="86" t="str">
        <f t="shared" si="8"/>
        <v>Mixed|900to1200</v>
      </c>
      <c r="J431" s="93"/>
      <c r="K431" s="93"/>
      <c r="L431" s="93"/>
      <c r="M431" s="45"/>
    </row>
    <row r="432" spans="1:13" x14ac:dyDescent="0.35">
      <c r="A432" s="85" t="s">
        <v>513</v>
      </c>
      <c r="B432" s="92" t="s">
        <v>282</v>
      </c>
      <c r="C432" s="92" t="b">
        <f>FALSE()</f>
        <v>0</v>
      </c>
      <c r="D432" s="92" t="s">
        <v>240</v>
      </c>
      <c r="E432" s="87" t="s">
        <v>237</v>
      </c>
      <c r="F432" s="87" t="s">
        <v>595</v>
      </c>
      <c r="G432" s="93">
        <v>2.3277398858902099</v>
      </c>
      <c r="H432" s="93">
        <v>30.3341753298347</v>
      </c>
      <c r="I432" s="86" t="str">
        <f t="shared" si="8"/>
        <v>Mixed|900to1200</v>
      </c>
      <c r="J432" s="93"/>
      <c r="K432" s="93"/>
      <c r="L432" s="93"/>
      <c r="M432" s="45"/>
    </row>
    <row r="433" spans="1:13" x14ac:dyDescent="0.35">
      <c r="A433" s="85" t="s">
        <v>513</v>
      </c>
      <c r="B433" s="92" t="s">
        <v>282</v>
      </c>
      <c r="C433" s="92" t="b">
        <f>TRUE()</f>
        <v>1</v>
      </c>
      <c r="D433" s="92" t="s">
        <v>240</v>
      </c>
      <c r="E433" s="87" t="s">
        <v>237</v>
      </c>
      <c r="F433" s="87" t="s">
        <v>596</v>
      </c>
      <c r="G433" s="93">
        <v>2.32064248847901</v>
      </c>
      <c r="H433" s="93">
        <v>29.955295900074301</v>
      </c>
      <c r="I433" s="86" t="str">
        <f t="shared" si="8"/>
        <v>Mixed|900to1200</v>
      </c>
      <c r="J433" s="93"/>
      <c r="K433" s="93"/>
      <c r="L433" s="93"/>
      <c r="M433" s="45"/>
    </row>
    <row r="434" spans="1:13" x14ac:dyDescent="0.35">
      <c r="A434" s="85" t="s">
        <v>597</v>
      </c>
      <c r="B434" s="92" t="s">
        <v>229</v>
      </c>
      <c r="C434" s="92" t="b">
        <f>FALSE()</f>
        <v>0</v>
      </c>
      <c r="D434" s="92" t="s">
        <v>230</v>
      </c>
      <c r="E434" s="87" t="s">
        <v>231</v>
      </c>
      <c r="F434" s="87" t="s">
        <v>598</v>
      </c>
      <c r="G434" s="93">
        <v>0.114565880095127</v>
      </c>
      <c r="H434" s="93">
        <v>27.990887574890401</v>
      </c>
      <c r="I434" s="86" t="str">
        <f t="shared" si="8"/>
        <v>Cereals|700to900</v>
      </c>
      <c r="J434" s="93"/>
      <c r="K434" s="93"/>
      <c r="L434" s="93"/>
      <c r="M434" s="45"/>
    </row>
    <row r="435" spans="1:13" x14ac:dyDescent="0.35">
      <c r="A435" s="85" t="s">
        <v>597</v>
      </c>
      <c r="B435" s="92" t="s">
        <v>229</v>
      </c>
      <c r="C435" s="92" t="b">
        <f>TRUE()</f>
        <v>1</v>
      </c>
      <c r="D435" s="92" t="s">
        <v>230</v>
      </c>
      <c r="E435" s="87" t="s">
        <v>231</v>
      </c>
      <c r="F435" s="87" t="s">
        <v>599</v>
      </c>
      <c r="G435" s="93">
        <v>0.114561422860611</v>
      </c>
      <c r="H435" s="93">
        <v>27.899458788256201</v>
      </c>
      <c r="I435" s="86" t="str">
        <f t="shared" si="8"/>
        <v>Cereals|700to900</v>
      </c>
      <c r="J435" s="93"/>
      <c r="K435" s="93"/>
      <c r="L435" s="93"/>
      <c r="M435" s="45"/>
    </row>
    <row r="436" spans="1:13" x14ac:dyDescent="0.35">
      <c r="A436" s="85" t="s">
        <v>597</v>
      </c>
      <c r="B436" s="92" t="s">
        <v>229</v>
      </c>
      <c r="C436" s="92" t="b">
        <f>FALSE()</f>
        <v>0</v>
      </c>
      <c r="D436" s="92" t="s">
        <v>230</v>
      </c>
      <c r="E436" s="87" t="s">
        <v>234</v>
      </c>
      <c r="F436" s="87" t="s">
        <v>600</v>
      </c>
      <c r="G436" s="93">
        <v>0.67117444084537004</v>
      </c>
      <c r="H436" s="93">
        <v>21.581702500799299</v>
      </c>
      <c r="I436" s="86" t="str">
        <f t="shared" si="8"/>
        <v>Cereals|700to900</v>
      </c>
      <c r="J436" s="93"/>
      <c r="K436" s="93"/>
      <c r="L436" s="93"/>
      <c r="M436" s="45"/>
    </row>
    <row r="437" spans="1:13" x14ac:dyDescent="0.35">
      <c r="A437" s="85" t="s">
        <v>597</v>
      </c>
      <c r="B437" s="92" t="s">
        <v>229</v>
      </c>
      <c r="C437" s="92" t="b">
        <f>TRUE()</f>
        <v>1</v>
      </c>
      <c r="D437" s="92" t="s">
        <v>230</v>
      </c>
      <c r="E437" s="87" t="s">
        <v>234</v>
      </c>
      <c r="F437" s="87" t="s">
        <v>601</v>
      </c>
      <c r="G437" s="93">
        <v>0.67113456008169403</v>
      </c>
      <c r="H437" s="93">
        <v>21.5195593891778</v>
      </c>
      <c r="I437" s="86" t="str">
        <f t="shared" si="8"/>
        <v>Cereals|700to900</v>
      </c>
      <c r="J437" s="93"/>
      <c r="K437" s="93"/>
      <c r="L437" s="93"/>
      <c r="M437" s="45"/>
    </row>
    <row r="438" spans="1:13" x14ac:dyDescent="0.35">
      <c r="A438" s="85" t="s">
        <v>597</v>
      </c>
      <c r="B438" s="92" t="s">
        <v>229</v>
      </c>
      <c r="C438" s="92" t="b">
        <f>FALSE()</f>
        <v>0</v>
      </c>
      <c r="D438" s="92" t="s">
        <v>230</v>
      </c>
      <c r="E438" s="87" t="s">
        <v>237</v>
      </c>
      <c r="F438" s="87" t="s">
        <v>602</v>
      </c>
      <c r="G438" s="93">
        <v>0.91920864403894798</v>
      </c>
      <c r="H438" s="93">
        <v>20.175420952397801</v>
      </c>
      <c r="I438" s="86" t="str">
        <f t="shared" si="8"/>
        <v>Cereals|700to900</v>
      </c>
      <c r="J438" s="93"/>
      <c r="K438" s="93"/>
      <c r="L438" s="93"/>
      <c r="M438" s="45"/>
    </row>
    <row r="439" spans="1:13" x14ac:dyDescent="0.35">
      <c r="A439" s="85" t="s">
        <v>597</v>
      </c>
      <c r="B439" s="92" t="s">
        <v>229</v>
      </c>
      <c r="C439" s="92" t="b">
        <f>TRUE()</f>
        <v>1</v>
      </c>
      <c r="D439" s="92" t="s">
        <v>230</v>
      </c>
      <c r="E439" s="87" t="s">
        <v>237</v>
      </c>
      <c r="F439" s="87" t="s">
        <v>603</v>
      </c>
      <c r="G439" s="93">
        <v>0.91912828670754299</v>
      </c>
      <c r="H439" s="93">
        <v>20.124892876175799</v>
      </c>
      <c r="I439" s="86" t="str">
        <f t="shared" si="8"/>
        <v>Cereals|700to900</v>
      </c>
      <c r="J439" s="93"/>
      <c r="K439" s="93"/>
      <c r="L439" s="93"/>
      <c r="M439" s="45"/>
    </row>
    <row r="440" spans="1:13" x14ac:dyDescent="0.35">
      <c r="A440" s="85" t="s">
        <v>597</v>
      </c>
      <c r="B440" s="92" t="s">
        <v>229</v>
      </c>
      <c r="C440" s="92" t="b">
        <f>TRUE()</f>
        <v>1</v>
      </c>
      <c r="D440" s="92" t="s">
        <v>240</v>
      </c>
      <c r="E440" s="87" t="s">
        <v>231</v>
      </c>
      <c r="F440" s="87" t="s">
        <v>604</v>
      </c>
      <c r="G440" s="93">
        <v>0.200488384382734</v>
      </c>
      <c r="H440" s="93">
        <v>29.658019607265398</v>
      </c>
      <c r="I440" s="86" t="str">
        <f t="shared" si="8"/>
        <v>Cereals|900to1200</v>
      </c>
      <c r="J440" s="93"/>
      <c r="K440" s="93"/>
      <c r="L440" s="93"/>
      <c r="M440" s="45"/>
    </row>
    <row r="441" spans="1:13" x14ac:dyDescent="0.35">
      <c r="A441" s="85" t="s">
        <v>597</v>
      </c>
      <c r="B441" s="92" t="s">
        <v>242</v>
      </c>
      <c r="C441" s="92" t="b">
        <f>FALSE()</f>
        <v>0</v>
      </c>
      <c r="D441" s="92" t="s">
        <v>230</v>
      </c>
      <c r="E441" s="87" t="s">
        <v>231</v>
      </c>
      <c r="F441" s="87" t="s">
        <v>605</v>
      </c>
      <c r="G441" s="93">
        <v>8.8365006288437298E-2</v>
      </c>
      <c r="H441" s="93">
        <v>19.1490388805998</v>
      </c>
      <c r="I441" s="86" t="str">
        <f t="shared" si="8"/>
        <v>General|700to900</v>
      </c>
      <c r="J441" s="93"/>
      <c r="K441" s="93"/>
      <c r="L441" s="93"/>
      <c r="M441" s="45"/>
    </row>
    <row r="442" spans="1:13" x14ac:dyDescent="0.35">
      <c r="A442" s="85" t="s">
        <v>597</v>
      </c>
      <c r="B442" s="92" t="s">
        <v>242</v>
      </c>
      <c r="C442" s="92" t="b">
        <f>TRUE()</f>
        <v>1</v>
      </c>
      <c r="D442" s="92" t="s">
        <v>230</v>
      </c>
      <c r="E442" s="87" t="s">
        <v>231</v>
      </c>
      <c r="F442" s="87" t="s">
        <v>606</v>
      </c>
      <c r="G442" s="93">
        <v>8.8365006288437298E-2</v>
      </c>
      <c r="H442" s="93">
        <v>19.095674437067199</v>
      </c>
      <c r="I442" s="86" t="str">
        <f t="shared" si="8"/>
        <v>General|700to900</v>
      </c>
      <c r="J442" s="93"/>
      <c r="K442" s="93"/>
      <c r="L442" s="93"/>
      <c r="M442" s="45"/>
    </row>
    <row r="443" spans="1:13" x14ac:dyDescent="0.35">
      <c r="A443" s="85" t="s">
        <v>597</v>
      </c>
      <c r="B443" s="92" t="s">
        <v>242</v>
      </c>
      <c r="C443" s="92" t="b">
        <f>FALSE()</f>
        <v>0</v>
      </c>
      <c r="D443" s="92" t="s">
        <v>230</v>
      </c>
      <c r="E443" s="87" t="s">
        <v>234</v>
      </c>
      <c r="F443" s="87" t="s">
        <v>607</v>
      </c>
      <c r="G443" s="93">
        <v>0.43848198164270902</v>
      </c>
      <c r="H443" s="93">
        <v>14.375747235642301</v>
      </c>
      <c r="I443" s="86" t="str">
        <f t="shared" si="8"/>
        <v>General|700to900</v>
      </c>
      <c r="J443" s="93"/>
      <c r="K443" s="93"/>
      <c r="L443" s="93"/>
      <c r="M443" s="45"/>
    </row>
    <row r="444" spans="1:13" x14ac:dyDescent="0.35">
      <c r="A444" s="85" t="s">
        <v>597</v>
      </c>
      <c r="B444" s="92" t="s">
        <v>242</v>
      </c>
      <c r="C444" s="92" t="b">
        <f>TRUE()</f>
        <v>1</v>
      </c>
      <c r="D444" s="92" t="s">
        <v>230</v>
      </c>
      <c r="E444" s="87" t="s">
        <v>234</v>
      </c>
      <c r="F444" s="87" t="s">
        <v>608</v>
      </c>
      <c r="G444" s="93">
        <v>0.43848198164270902</v>
      </c>
      <c r="H444" s="93">
        <v>14.3404723756693</v>
      </c>
      <c r="I444" s="86" t="str">
        <f t="shared" si="8"/>
        <v>General|700to900</v>
      </c>
      <c r="J444" s="93"/>
      <c r="K444" s="93"/>
      <c r="L444" s="93"/>
      <c r="M444" s="45"/>
    </row>
    <row r="445" spans="1:13" x14ac:dyDescent="0.35">
      <c r="A445" s="85" t="s">
        <v>597</v>
      </c>
      <c r="B445" s="92" t="s">
        <v>242</v>
      </c>
      <c r="C445" s="92" t="b">
        <f>FALSE()</f>
        <v>0</v>
      </c>
      <c r="D445" s="92" t="s">
        <v>230</v>
      </c>
      <c r="E445" s="87" t="s">
        <v>237</v>
      </c>
      <c r="F445" s="87" t="s">
        <v>609</v>
      </c>
      <c r="G445" s="93">
        <v>0.68161365036912402</v>
      </c>
      <c r="H445" s="93">
        <v>12.9511623504736</v>
      </c>
      <c r="I445" s="86" t="str">
        <f t="shared" si="8"/>
        <v>General|700to900</v>
      </c>
      <c r="J445" s="93"/>
      <c r="K445" s="93"/>
      <c r="L445" s="93"/>
      <c r="M445" s="45"/>
    </row>
    <row r="446" spans="1:13" x14ac:dyDescent="0.35">
      <c r="A446" s="85" t="s">
        <v>597</v>
      </c>
      <c r="B446" s="92" t="s">
        <v>242</v>
      </c>
      <c r="C446" s="92" t="b">
        <f>TRUE()</f>
        <v>1</v>
      </c>
      <c r="D446" s="92" t="s">
        <v>230</v>
      </c>
      <c r="E446" s="87" t="s">
        <v>237</v>
      </c>
      <c r="F446" s="87" t="s">
        <v>610</v>
      </c>
      <c r="G446" s="93">
        <v>0.68161365036912402</v>
      </c>
      <c r="H446" s="93">
        <v>12.9230698879997</v>
      </c>
      <c r="I446" s="86" t="str">
        <f t="shared" si="8"/>
        <v>General|700to900</v>
      </c>
      <c r="J446" s="93"/>
      <c r="K446" s="93"/>
      <c r="L446" s="93"/>
      <c r="M446" s="45"/>
    </row>
    <row r="447" spans="1:13" x14ac:dyDescent="0.35">
      <c r="A447" s="85" t="s">
        <v>597</v>
      </c>
      <c r="B447" s="92" t="s">
        <v>242</v>
      </c>
      <c r="C447" s="92" t="b">
        <f>TRUE()</f>
        <v>1</v>
      </c>
      <c r="D447" s="92" t="s">
        <v>240</v>
      </c>
      <c r="E447" s="87" t="s">
        <v>231</v>
      </c>
      <c r="F447" s="87" t="s">
        <v>611</v>
      </c>
      <c r="G447" s="93">
        <v>0.15719479537636999</v>
      </c>
      <c r="H447" s="93">
        <v>20.414320011495199</v>
      </c>
      <c r="I447" s="86" t="str">
        <f t="shared" si="8"/>
        <v>General|900to1200</v>
      </c>
      <c r="J447" s="93"/>
      <c r="K447" s="93"/>
      <c r="L447" s="93"/>
      <c r="M447" s="45"/>
    </row>
    <row r="448" spans="1:13" x14ac:dyDescent="0.35">
      <c r="A448" s="85" t="s">
        <v>597</v>
      </c>
      <c r="B448" s="92" t="s">
        <v>242</v>
      </c>
      <c r="C448" s="92" t="b">
        <f>TRUE()</f>
        <v>1</v>
      </c>
      <c r="D448" s="92" t="s">
        <v>240</v>
      </c>
      <c r="E448" s="87" t="s">
        <v>234</v>
      </c>
      <c r="F448" s="87" t="s">
        <v>612</v>
      </c>
      <c r="G448" s="93">
        <v>0.83772454958749198</v>
      </c>
      <c r="H448" s="93">
        <v>18.274468078147098</v>
      </c>
      <c r="I448" s="86" t="str">
        <f t="shared" si="8"/>
        <v>General|900to1200</v>
      </c>
      <c r="J448" s="93"/>
      <c r="K448" s="93"/>
      <c r="L448" s="93"/>
      <c r="M448" s="45"/>
    </row>
    <row r="449" spans="1:13" x14ac:dyDescent="0.35">
      <c r="A449" s="85" t="s">
        <v>597</v>
      </c>
      <c r="B449" s="92" t="s">
        <v>251</v>
      </c>
      <c r="C449" s="92" t="b">
        <f>FALSE()</f>
        <v>0</v>
      </c>
      <c r="D449" s="92" t="s">
        <v>230</v>
      </c>
      <c r="E449" s="87" t="s">
        <v>231</v>
      </c>
      <c r="F449" s="87" t="s">
        <v>613</v>
      </c>
      <c r="G449" s="93">
        <v>0.100414193377208</v>
      </c>
      <c r="H449" s="93">
        <v>21.2778098992504</v>
      </c>
      <c r="I449" s="86" t="str">
        <f t="shared" si="8"/>
        <v>Horticulture|700to900</v>
      </c>
      <c r="J449" s="93"/>
      <c r="K449" s="93"/>
      <c r="L449" s="93"/>
      <c r="M449" s="45"/>
    </row>
    <row r="450" spans="1:13" x14ac:dyDescent="0.35">
      <c r="A450" s="85" t="s">
        <v>597</v>
      </c>
      <c r="B450" s="92" t="s">
        <v>251</v>
      </c>
      <c r="C450" s="92" t="b">
        <f>TRUE()</f>
        <v>1</v>
      </c>
      <c r="D450" s="92" t="s">
        <v>230</v>
      </c>
      <c r="E450" s="87" t="s">
        <v>231</v>
      </c>
      <c r="F450" s="87" t="s">
        <v>614</v>
      </c>
      <c r="G450" s="93">
        <v>0.100414193377208</v>
      </c>
      <c r="H450" s="93">
        <v>21.220312337706801</v>
      </c>
      <c r="I450" s="86" t="str">
        <f t="shared" si="8"/>
        <v>Horticulture|700to900</v>
      </c>
      <c r="J450" s="93"/>
      <c r="K450" s="93"/>
      <c r="L450" s="93"/>
      <c r="M450" s="45"/>
    </row>
    <row r="451" spans="1:13" x14ac:dyDescent="0.35">
      <c r="A451" s="85" t="s">
        <v>597</v>
      </c>
      <c r="B451" s="92" t="s">
        <v>251</v>
      </c>
      <c r="C451" s="92" t="b">
        <f>TRUE()</f>
        <v>1</v>
      </c>
      <c r="D451" s="92" t="s">
        <v>230</v>
      </c>
      <c r="E451" s="87" t="s">
        <v>234</v>
      </c>
      <c r="F451" s="87" t="s">
        <v>615</v>
      </c>
      <c r="G451" s="93">
        <v>0.57848218520209005</v>
      </c>
      <c r="H451" s="93">
        <v>15.4403839618034</v>
      </c>
      <c r="I451" s="86" t="str">
        <f t="shared" si="8"/>
        <v>Horticulture|700to900</v>
      </c>
      <c r="J451" s="93"/>
      <c r="K451" s="93"/>
      <c r="L451" s="93"/>
      <c r="M451" s="45"/>
    </row>
    <row r="452" spans="1:13" x14ac:dyDescent="0.35">
      <c r="A452" s="85" t="s">
        <v>597</v>
      </c>
      <c r="B452" s="92" t="s">
        <v>251</v>
      </c>
      <c r="C452" s="92" t="b">
        <f>FALSE()</f>
        <v>0</v>
      </c>
      <c r="D452" s="92" t="s">
        <v>230</v>
      </c>
      <c r="E452" s="87" t="s">
        <v>237</v>
      </c>
      <c r="F452" s="87" t="s">
        <v>616</v>
      </c>
      <c r="G452" s="93">
        <v>0.82443830402225105</v>
      </c>
      <c r="H452" s="93">
        <v>13.756609535201299</v>
      </c>
      <c r="I452" s="86" t="str">
        <f t="shared" si="8"/>
        <v>Horticulture|700to900</v>
      </c>
      <c r="J452" s="93"/>
      <c r="K452" s="93"/>
      <c r="L452" s="93"/>
      <c r="M452" s="45"/>
    </row>
    <row r="453" spans="1:13" x14ac:dyDescent="0.35">
      <c r="A453" s="85" t="s">
        <v>597</v>
      </c>
      <c r="B453" s="92" t="s">
        <v>251</v>
      </c>
      <c r="C453" s="92" t="b">
        <f>TRUE()</f>
        <v>1</v>
      </c>
      <c r="D453" s="92" t="s">
        <v>230</v>
      </c>
      <c r="E453" s="87" t="s">
        <v>237</v>
      </c>
      <c r="F453" s="87" t="s">
        <v>617</v>
      </c>
      <c r="G453" s="93">
        <v>0.82443830402225105</v>
      </c>
      <c r="H453" s="93">
        <v>13.7262847059484</v>
      </c>
      <c r="I453" s="86" t="str">
        <f t="shared" si="8"/>
        <v>Horticulture|700to900</v>
      </c>
      <c r="J453" s="93"/>
      <c r="K453" s="93"/>
      <c r="L453" s="93"/>
      <c r="M453" s="45"/>
    </row>
    <row r="454" spans="1:13" x14ac:dyDescent="0.35">
      <c r="A454" s="85" t="s">
        <v>597</v>
      </c>
      <c r="B454" s="92" t="s">
        <v>251</v>
      </c>
      <c r="C454" s="92" t="b">
        <f>TRUE()</f>
        <v>1</v>
      </c>
      <c r="D454" s="92" t="s">
        <v>240</v>
      </c>
      <c r="E454" s="87" t="s">
        <v>231</v>
      </c>
      <c r="F454" s="87" t="s">
        <v>618</v>
      </c>
      <c r="G454" s="93">
        <v>0.181954275461193</v>
      </c>
      <c r="H454" s="93">
        <v>22.922977303242899</v>
      </c>
      <c r="I454" s="86" t="str">
        <f t="shared" si="8"/>
        <v>Horticulture|900to1200</v>
      </c>
      <c r="J454" s="93"/>
      <c r="K454" s="93"/>
      <c r="L454" s="93"/>
      <c r="M454" s="45"/>
    </row>
    <row r="455" spans="1:13" x14ac:dyDescent="0.35">
      <c r="A455" s="85" t="s">
        <v>597</v>
      </c>
      <c r="B455" s="92" t="s">
        <v>258</v>
      </c>
      <c r="C455" s="92" t="b">
        <f>FALSE()</f>
        <v>0</v>
      </c>
      <c r="D455" s="92" t="s">
        <v>230</v>
      </c>
      <c r="E455" s="87" t="s">
        <v>231</v>
      </c>
      <c r="F455" s="87" t="s">
        <v>619</v>
      </c>
      <c r="G455" s="93">
        <v>0.117441575396389</v>
      </c>
      <c r="H455" s="93">
        <v>61.761369643014298</v>
      </c>
      <c r="I455" s="86" t="str">
        <f t="shared" si="8"/>
        <v>Pig|700to900</v>
      </c>
      <c r="J455" s="93"/>
      <c r="K455" s="93"/>
      <c r="L455" s="93"/>
      <c r="M455" s="45"/>
    </row>
    <row r="456" spans="1:13" x14ac:dyDescent="0.35">
      <c r="A456" s="85" t="s">
        <v>597</v>
      </c>
      <c r="B456" s="92" t="s">
        <v>258</v>
      </c>
      <c r="C456" s="92" t="b">
        <f>TRUE()</f>
        <v>1</v>
      </c>
      <c r="D456" s="92" t="s">
        <v>230</v>
      </c>
      <c r="E456" s="87" t="s">
        <v>231</v>
      </c>
      <c r="F456" s="87" t="s">
        <v>620</v>
      </c>
      <c r="G456" s="93">
        <v>0.11523515684515399</v>
      </c>
      <c r="H456" s="93">
        <v>61.681237569272298</v>
      </c>
      <c r="I456" s="86" t="str">
        <f t="shared" si="8"/>
        <v>Pig|700to900</v>
      </c>
      <c r="J456" s="93"/>
      <c r="K456" s="93"/>
      <c r="L456" s="93"/>
      <c r="M456" s="45"/>
    </row>
    <row r="457" spans="1:13" x14ac:dyDescent="0.35">
      <c r="A457" s="85" t="s">
        <v>597</v>
      </c>
      <c r="B457" s="92" t="s">
        <v>258</v>
      </c>
      <c r="C457" s="92" t="b">
        <f>TRUE()</f>
        <v>1</v>
      </c>
      <c r="D457" s="92" t="s">
        <v>230</v>
      </c>
      <c r="E457" s="87" t="s">
        <v>234</v>
      </c>
      <c r="F457" s="87" t="s">
        <v>621</v>
      </c>
      <c r="G457" s="93">
        <v>0.59104311448588898</v>
      </c>
      <c r="H457" s="93">
        <v>42.533113890618097</v>
      </c>
      <c r="I457" s="86" t="str">
        <f t="shared" si="8"/>
        <v>Pig|700to900</v>
      </c>
      <c r="J457" s="93"/>
      <c r="K457" s="93"/>
      <c r="L457" s="93"/>
      <c r="M457" s="45"/>
    </row>
    <row r="458" spans="1:13" x14ac:dyDescent="0.35">
      <c r="A458" s="85" t="s">
        <v>597</v>
      </c>
      <c r="B458" s="92" t="s">
        <v>258</v>
      </c>
      <c r="C458" s="92" t="b">
        <f>FALSE()</f>
        <v>0</v>
      </c>
      <c r="D458" s="92" t="s">
        <v>230</v>
      </c>
      <c r="E458" s="87" t="s">
        <v>237</v>
      </c>
      <c r="F458" s="87" t="s">
        <v>622</v>
      </c>
      <c r="G458" s="93">
        <v>0.97583229712183805</v>
      </c>
      <c r="H458" s="93">
        <v>36.746735753264403</v>
      </c>
      <c r="I458" s="86" t="str">
        <f t="shared" si="8"/>
        <v>Pig|700to900</v>
      </c>
      <c r="J458" s="93"/>
      <c r="K458" s="93"/>
      <c r="L458" s="93"/>
      <c r="M458" s="45"/>
    </row>
    <row r="459" spans="1:13" x14ac:dyDescent="0.35">
      <c r="A459" s="85" t="s">
        <v>597</v>
      </c>
      <c r="B459" s="92" t="s">
        <v>258</v>
      </c>
      <c r="C459" s="92" t="b">
        <f>TRUE()</f>
        <v>1</v>
      </c>
      <c r="D459" s="92" t="s">
        <v>230</v>
      </c>
      <c r="E459" s="87" t="s">
        <v>237</v>
      </c>
      <c r="F459" s="87" t="s">
        <v>623</v>
      </c>
      <c r="G459" s="93">
        <v>0.94285177074036197</v>
      </c>
      <c r="H459" s="93">
        <v>35.022519445531302</v>
      </c>
      <c r="I459" s="86" t="str">
        <f t="shared" si="8"/>
        <v>Pig|700to900</v>
      </c>
      <c r="J459" s="93"/>
      <c r="K459" s="93"/>
      <c r="L459" s="93"/>
      <c r="M459" s="45"/>
    </row>
    <row r="460" spans="1:13" x14ac:dyDescent="0.35">
      <c r="A460" s="85" t="s">
        <v>597</v>
      </c>
      <c r="B460" s="92" t="s">
        <v>264</v>
      </c>
      <c r="C460" s="92" t="b">
        <f>FALSE()</f>
        <v>0</v>
      </c>
      <c r="D460" s="92" t="s">
        <v>230</v>
      </c>
      <c r="E460" s="87" t="s">
        <v>231</v>
      </c>
      <c r="F460" s="87" t="s">
        <v>624</v>
      </c>
      <c r="G460" s="93">
        <v>0.125707484376058</v>
      </c>
      <c r="H460" s="93">
        <v>130.07633583793799</v>
      </c>
      <c r="I460" s="86" t="str">
        <f t="shared" si="8"/>
        <v>Poultry|700to900</v>
      </c>
      <c r="J460" s="93"/>
      <c r="K460" s="93"/>
      <c r="L460" s="93"/>
      <c r="M460" s="45"/>
    </row>
    <row r="461" spans="1:13" x14ac:dyDescent="0.35">
      <c r="A461" s="85" t="s">
        <v>597</v>
      </c>
      <c r="B461" s="92" t="s">
        <v>264</v>
      </c>
      <c r="C461" s="92" t="b">
        <f>TRUE()</f>
        <v>1</v>
      </c>
      <c r="D461" s="92" t="s">
        <v>230</v>
      </c>
      <c r="E461" s="87" t="s">
        <v>231</v>
      </c>
      <c r="F461" s="87" t="s">
        <v>625</v>
      </c>
      <c r="G461" s="93">
        <v>0.122842993532616</v>
      </c>
      <c r="H461" s="93">
        <v>130.60672419181699</v>
      </c>
      <c r="I461" s="86" t="str">
        <f t="shared" si="8"/>
        <v>Poultry|700to900</v>
      </c>
      <c r="J461" s="93"/>
      <c r="K461" s="93"/>
      <c r="L461" s="93"/>
      <c r="M461" s="45"/>
    </row>
    <row r="462" spans="1:13" x14ac:dyDescent="0.35">
      <c r="A462" s="85" t="s">
        <v>597</v>
      </c>
      <c r="B462" s="92" t="s">
        <v>264</v>
      </c>
      <c r="C462" s="92" t="b">
        <f>TRUE()</f>
        <v>1</v>
      </c>
      <c r="D462" s="92" t="s">
        <v>230</v>
      </c>
      <c r="E462" s="87" t="s">
        <v>237</v>
      </c>
      <c r="F462" s="87" t="s">
        <v>626</v>
      </c>
      <c r="G462" s="93">
        <v>0.82116634703432501</v>
      </c>
      <c r="H462" s="93">
        <v>67.621935306271794</v>
      </c>
      <c r="I462" s="86" t="str">
        <f t="shared" si="8"/>
        <v>Poultry|700to900</v>
      </c>
      <c r="J462" s="93"/>
      <c r="K462" s="93"/>
      <c r="L462" s="93"/>
      <c r="M462" s="45"/>
    </row>
    <row r="463" spans="1:13" x14ac:dyDescent="0.35">
      <c r="A463" s="85" t="s">
        <v>597</v>
      </c>
      <c r="B463" s="92" t="s">
        <v>264</v>
      </c>
      <c r="C463" s="92" t="b">
        <f>TRUE()</f>
        <v>1</v>
      </c>
      <c r="D463" s="92" t="s">
        <v>240</v>
      </c>
      <c r="E463" s="87" t="s">
        <v>231</v>
      </c>
      <c r="F463" s="87" t="s">
        <v>627</v>
      </c>
      <c r="G463" s="93">
        <v>0.19577820801889001</v>
      </c>
      <c r="H463" s="93">
        <v>136.88733208039801</v>
      </c>
      <c r="I463" s="86" t="str">
        <f t="shared" si="8"/>
        <v>Poultry|900to1200</v>
      </c>
      <c r="J463" s="93"/>
      <c r="K463" s="93"/>
      <c r="L463" s="93"/>
      <c r="M463" s="45"/>
    </row>
    <row r="464" spans="1:13" x14ac:dyDescent="0.35">
      <c r="A464" s="85" t="s">
        <v>597</v>
      </c>
      <c r="B464" s="92" t="s">
        <v>269</v>
      </c>
      <c r="C464" s="92" t="b">
        <f>TRUE()</f>
        <v>1</v>
      </c>
      <c r="D464" s="92" t="s">
        <v>230</v>
      </c>
      <c r="E464" s="87" t="s">
        <v>231</v>
      </c>
      <c r="F464" s="87" t="s">
        <v>628</v>
      </c>
      <c r="G464" s="93">
        <v>0.13126195136163701</v>
      </c>
      <c r="H464" s="93">
        <v>43.4374530449536</v>
      </c>
      <c r="I464" s="86" t="str">
        <f t="shared" si="8"/>
        <v>Dairy|700to900</v>
      </c>
      <c r="J464" s="93"/>
      <c r="K464" s="93"/>
      <c r="L464" s="93"/>
      <c r="M464" s="45"/>
    </row>
    <row r="465" spans="1:13" x14ac:dyDescent="0.35">
      <c r="A465" s="85" t="s">
        <v>597</v>
      </c>
      <c r="B465" s="92" t="s">
        <v>269</v>
      </c>
      <c r="C465" s="92" t="b">
        <f>TRUE()</f>
        <v>1</v>
      </c>
      <c r="D465" s="92" t="s">
        <v>230</v>
      </c>
      <c r="E465" s="87" t="s">
        <v>237</v>
      </c>
      <c r="F465" s="87" t="s">
        <v>629</v>
      </c>
      <c r="G465" s="93">
        <v>1.16285378811061</v>
      </c>
      <c r="H465" s="93">
        <v>19.514011337553601</v>
      </c>
      <c r="I465" s="86" t="str">
        <f t="shared" si="8"/>
        <v>Dairy|700to900</v>
      </c>
      <c r="J465" s="93"/>
      <c r="K465" s="93"/>
      <c r="L465" s="93"/>
      <c r="M465" s="45"/>
    </row>
    <row r="466" spans="1:13" x14ac:dyDescent="0.35">
      <c r="A466" s="85" t="s">
        <v>597</v>
      </c>
      <c r="B466" s="92" t="s">
        <v>269</v>
      </c>
      <c r="C466" s="92" t="b">
        <f>TRUE()</f>
        <v>1</v>
      </c>
      <c r="D466" s="92" t="s">
        <v>240</v>
      </c>
      <c r="E466" s="87" t="s">
        <v>231</v>
      </c>
      <c r="F466" s="87" t="s">
        <v>630</v>
      </c>
      <c r="G466" s="93">
        <v>0.198001080026559</v>
      </c>
      <c r="H466" s="93">
        <v>45.899472794159102</v>
      </c>
      <c r="I466" s="86" t="str">
        <f t="shared" si="8"/>
        <v>Dairy|900to1200</v>
      </c>
      <c r="J466" s="93"/>
      <c r="K466" s="93"/>
      <c r="L466" s="93"/>
      <c r="M466" s="45"/>
    </row>
    <row r="467" spans="1:13" x14ac:dyDescent="0.35">
      <c r="A467" s="85" t="s">
        <v>597</v>
      </c>
      <c r="B467" s="92" t="s">
        <v>273</v>
      </c>
      <c r="C467" s="92" t="b">
        <f>FALSE()</f>
        <v>0</v>
      </c>
      <c r="D467" s="92" t="s">
        <v>230</v>
      </c>
      <c r="E467" s="87" t="s">
        <v>231</v>
      </c>
      <c r="F467" s="87" t="s">
        <v>631</v>
      </c>
      <c r="G467" s="93">
        <v>7.5535002685031993E-2</v>
      </c>
      <c r="H467" s="93">
        <v>12.8646429684932</v>
      </c>
      <c r="I467" s="86" t="str">
        <f t="shared" si="8"/>
        <v>Lowland|700to900</v>
      </c>
      <c r="J467" s="93"/>
      <c r="K467" s="93"/>
      <c r="L467" s="93"/>
      <c r="M467" s="45"/>
    </row>
    <row r="468" spans="1:13" x14ac:dyDescent="0.35">
      <c r="A468" s="85" t="s">
        <v>597</v>
      </c>
      <c r="B468" s="92" t="s">
        <v>273</v>
      </c>
      <c r="C468" s="92" t="b">
        <f>TRUE()</f>
        <v>1</v>
      </c>
      <c r="D468" s="92" t="s">
        <v>230</v>
      </c>
      <c r="E468" s="87" t="s">
        <v>231</v>
      </c>
      <c r="F468" s="87" t="s">
        <v>632</v>
      </c>
      <c r="G468" s="93">
        <v>7.5534834657270095E-2</v>
      </c>
      <c r="H468" s="93">
        <v>12.783671985639399</v>
      </c>
      <c r="I468" s="86" t="str">
        <f t="shared" si="8"/>
        <v>Lowland|700to900</v>
      </c>
      <c r="J468" s="93"/>
      <c r="K468" s="93"/>
      <c r="L468" s="93"/>
      <c r="M468" s="45"/>
    </row>
    <row r="469" spans="1:13" x14ac:dyDescent="0.35">
      <c r="A469" s="85" t="s">
        <v>597</v>
      </c>
      <c r="B469" s="92" t="s">
        <v>273</v>
      </c>
      <c r="C469" s="92" t="b">
        <f>FALSE()</f>
        <v>0</v>
      </c>
      <c r="D469" s="92" t="s">
        <v>230</v>
      </c>
      <c r="E469" s="87" t="s">
        <v>234</v>
      </c>
      <c r="F469" s="87" t="s">
        <v>633</v>
      </c>
      <c r="G469" s="93">
        <v>0.18135129226772001</v>
      </c>
      <c r="H469" s="93">
        <v>9.9596158427006198</v>
      </c>
      <c r="I469" s="86" t="str">
        <f t="shared" si="8"/>
        <v>Lowland|700to900</v>
      </c>
      <c r="J469" s="93"/>
      <c r="K469" s="93"/>
      <c r="L469" s="93"/>
      <c r="M469" s="45"/>
    </row>
    <row r="470" spans="1:13" x14ac:dyDescent="0.35">
      <c r="A470" s="85" t="s">
        <v>597</v>
      </c>
      <c r="B470" s="92" t="s">
        <v>273</v>
      </c>
      <c r="C470" s="92" t="b">
        <f>TRUE()</f>
        <v>1</v>
      </c>
      <c r="D470" s="92" t="s">
        <v>230</v>
      </c>
      <c r="E470" s="87" t="s">
        <v>234</v>
      </c>
      <c r="F470" s="87" t="s">
        <v>634</v>
      </c>
      <c r="G470" s="93">
        <v>0.181351083800223</v>
      </c>
      <c r="H470" s="93">
        <v>9.8979516842424093</v>
      </c>
      <c r="I470" s="86" t="str">
        <f t="shared" si="8"/>
        <v>Lowland|700to900</v>
      </c>
      <c r="J470" s="93"/>
      <c r="K470" s="93"/>
      <c r="L470" s="93"/>
      <c r="M470" s="45"/>
    </row>
    <row r="471" spans="1:13" x14ac:dyDescent="0.35">
      <c r="A471" s="85" t="s">
        <v>597</v>
      </c>
      <c r="B471" s="92" t="s">
        <v>273</v>
      </c>
      <c r="C471" s="92" t="b">
        <f>FALSE()</f>
        <v>0</v>
      </c>
      <c r="D471" s="92" t="s">
        <v>230</v>
      </c>
      <c r="E471" s="87" t="s">
        <v>237</v>
      </c>
      <c r="F471" s="87" t="s">
        <v>635</v>
      </c>
      <c r="G471" s="93">
        <v>0.603183783981451</v>
      </c>
      <c r="H471" s="93">
        <v>6.9856196484664697</v>
      </c>
      <c r="I471" s="86" t="str">
        <f t="shared" si="8"/>
        <v>Lowland|700to900</v>
      </c>
      <c r="J471" s="93"/>
      <c r="K471" s="93"/>
      <c r="L471" s="93"/>
      <c r="M471" s="45"/>
    </row>
    <row r="472" spans="1:13" x14ac:dyDescent="0.35">
      <c r="A472" s="85" t="s">
        <v>597</v>
      </c>
      <c r="B472" s="92" t="s">
        <v>273</v>
      </c>
      <c r="C472" s="92" t="b">
        <f>TRUE()</f>
        <v>1</v>
      </c>
      <c r="D472" s="92" t="s">
        <v>230</v>
      </c>
      <c r="E472" s="87" t="s">
        <v>237</v>
      </c>
      <c r="F472" s="87" t="s">
        <v>636</v>
      </c>
      <c r="G472" s="93">
        <v>0.60315362733514</v>
      </c>
      <c r="H472" s="93">
        <v>6.9670640157740999</v>
      </c>
      <c r="I472" s="86" t="str">
        <f t="shared" si="8"/>
        <v>Lowland|700to900</v>
      </c>
      <c r="J472" s="93"/>
      <c r="K472" s="93"/>
      <c r="L472" s="93"/>
      <c r="M472" s="45"/>
    </row>
    <row r="473" spans="1:13" x14ac:dyDescent="0.35">
      <c r="A473" s="85" t="s">
        <v>597</v>
      </c>
      <c r="B473" s="92" t="s">
        <v>273</v>
      </c>
      <c r="C473" s="92" t="b">
        <f>TRUE()</f>
        <v>1</v>
      </c>
      <c r="D473" s="92" t="s">
        <v>240</v>
      </c>
      <c r="E473" s="87" t="s">
        <v>231</v>
      </c>
      <c r="F473" s="87" t="s">
        <v>637</v>
      </c>
      <c r="G473" s="93">
        <v>0.124665115558488</v>
      </c>
      <c r="H473" s="93">
        <v>13.5990994016784</v>
      </c>
      <c r="I473" s="86" t="str">
        <f t="shared" si="8"/>
        <v>Lowland|900to1200</v>
      </c>
      <c r="J473" s="93"/>
      <c r="K473" s="93"/>
      <c r="L473" s="93"/>
      <c r="M473" s="45"/>
    </row>
    <row r="474" spans="1:13" x14ac:dyDescent="0.35">
      <c r="A474" s="85" t="s">
        <v>597</v>
      </c>
      <c r="B474" s="92" t="s">
        <v>273</v>
      </c>
      <c r="C474" s="92" t="b">
        <f>TRUE()</f>
        <v>1</v>
      </c>
      <c r="D474" s="92" t="s">
        <v>240</v>
      </c>
      <c r="E474" s="87" t="s">
        <v>234</v>
      </c>
      <c r="F474" s="87" t="s">
        <v>638</v>
      </c>
      <c r="G474" s="93">
        <v>0.33001757389610797</v>
      </c>
      <c r="H474" s="93">
        <v>12.557478847381899</v>
      </c>
      <c r="I474" s="86" t="str">
        <f t="shared" ref="I474:I537" si="9">B474&amp;"|"&amp;D474</f>
        <v>Lowland|900to1200</v>
      </c>
      <c r="J474" s="93"/>
      <c r="K474" s="93"/>
      <c r="L474" s="93"/>
      <c r="M474" s="45"/>
    </row>
    <row r="475" spans="1:13" x14ac:dyDescent="0.35">
      <c r="A475" s="85" t="s">
        <v>597</v>
      </c>
      <c r="B475" s="92" t="s">
        <v>282</v>
      </c>
      <c r="C475" s="92" t="b">
        <f>TRUE()</f>
        <v>1</v>
      </c>
      <c r="D475" s="92" t="s">
        <v>230</v>
      </c>
      <c r="E475" s="87" t="s">
        <v>231</v>
      </c>
      <c r="F475" s="87" t="s">
        <v>639</v>
      </c>
      <c r="G475" s="93">
        <v>0.106494137211739</v>
      </c>
      <c r="H475" s="93">
        <v>24.751769636323498</v>
      </c>
      <c r="I475" s="86" t="str">
        <f t="shared" si="9"/>
        <v>Mixed|700to900</v>
      </c>
      <c r="J475" s="93"/>
      <c r="K475" s="93"/>
      <c r="L475" s="93"/>
      <c r="M475" s="45"/>
    </row>
    <row r="476" spans="1:13" x14ac:dyDescent="0.35">
      <c r="A476" s="85" t="s">
        <v>597</v>
      </c>
      <c r="B476" s="92" t="s">
        <v>282</v>
      </c>
      <c r="C476" s="92" t="b">
        <f>TRUE()</f>
        <v>1</v>
      </c>
      <c r="D476" s="92" t="s">
        <v>230</v>
      </c>
      <c r="E476" s="87" t="s">
        <v>234</v>
      </c>
      <c r="F476" s="87" t="s">
        <v>640</v>
      </c>
      <c r="G476" s="93">
        <v>0.50690876835946197</v>
      </c>
      <c r="H476" s="93">
        <v>19.025929109664801</v>
      </c>
      <c r="I476" s="86" t="str">
        <f t="shared" si="9"/>
        <v>Mixed|700to900</v>
      </c>
      <c r="J476" s="93"/>
      <c r="K476" s="93"/>
      <c r="L476" s="93"/>
      <c r="M476" s="45"/>
    </row>
    <row r="477" spans="1:13" x14ac:dyDescent="0.35">
      <c r="A477" s="85" t="s">
        <v>597</v>
      </c>
      <c r="B477" s="92" t="s">
        <v>282</v>
      </c>
      <c r="C477" s="92" t="b">
        <f>TRUE()</f>
        <v>1</v>
      </c>
      <c r="D477" s="92" t="s">
        <v>230</v>
      </c>
      <c r="E477" s="87" t="s">
        <v>237</v>
      </c>
      <c r="F477" s="87" t="s">
        <v>641</v>
      </c>
      <c r="G477" s="93">
        <v>0.87085806685319</v>
      </c>
      <c r="H477" s="93">
        <v>16.128549596995999</v>
      </c>
      <c r="I477" s="86" t="str">
        <f t="shared" si="9"/>
        <v>Mixed|700to900</v>
      </c>
      <c r="J477" s="93"/>
      <c r="K477" s="93"/>
      <c r="L477" s="93"/>
      <c r="M477" s="45"/>
    </row>
    <row r="478" spans="1:13" x14ac:dyDescent="0.35">
      <c r="A478" s="85" t="s">
        <v>597</v>
      </c>
      <c r="B478" s="92" t="s">
        <v>282</v>
      </c>
      <c r="C478" s="92" t="b">
        <f>TRUE()</f>
        <v>1</v>
      </c>
      <c r="D478" s="92" t="s">
        <v>240</v>
      </c>
      <c r="E478" s="87" t="s">
        <v>231</v>
      </c>
      <c r="F478" s="87" t="s">
        <v>642</v>
      </c>
      <c r="G478" s="93">
        <v>0.18319851740587201</v>
      </c>
      <c r="H478" s="93">
        <v>26.275961421652699</v>
      </c>
      <c r="I478" s="86" t="str">
        <f t="shared" si="9"/>
        <v>Mixed|900to1200</v>
      </c>
      <c r="J478" s="93"/>
      <c r="K478" s="93"/>
      <c r="L478" s="93"/>
      <c r="M478" s="45"/>
    </row>
    <row r="479" spans="1:13" x14ac:dyDescent="0.35">
      <c r="A479" s="85" t="s">
        <v>643</v>
      </c>
      <c r="B479" s="92" t="s">
        <v>229</v>
      </c>
      <c r="C479" s="92" t="b">
        <f>FALSE()</f>
        <v>0</v>
      </c>
      <c r="D479" s="92" t="s">
        <v>230</v>
      </c>
      <c r="E479" s="87" t="s">
        <v>231</v>
      </c>
      <c r="F479" s="87" t="s">
        <v>644</v>
      </c>
      <c r="G479" s="93">
        <v>0.143976262204939</v>
      </c>
      <c r="H479" s="93">
        <v>25.733898905445201</v>
      </c>
      <c r="I479" s="86" t="str">
        <f t="shared" si="9"/>
        <v>Cereals|700to900</v>
      </c>
      <c r="J479" s="93"/>
      <c r="K479" s="93"/>
      <c r="L479" s="93"/>
      <c r="M479" s="45"/>
    </row>
    <row r="480" spans="1:13" x14ac:dyDescent="0.35">
      <c r="A480" s="85" t="s">
        <v>643</v>
      </c>
      <c r="B480" s="92" t="s">
        <v>229</v>
      </c>
      <c r="C480" s="92" t="b">
        <f>TRUE()</f>
        <v>1</v>
      </c>
      <c r="D480" s="92" t="s">
        <v>230</v>
      </c>
      <c r="E480" s="87" t="s">
        <v>231</v>
      </c>
      <c r="F480" s="87" t="s">
        <v>645</v>
      </c>
      <c r="G480" s="93">
        <v>0.14396454976857601</v>
      </c>
      <c r="H480" s="93">
        <v>25.649503365330599</v>
      </c>
      <c r="I480" s="86" t="str">
        <f t="shared" si="9"/>
        <v>Cereals|700to900</v>
      </c>
      <c r="J480" s="93"/>
      <c r="K480" s="93"/>
      <c r="L480" s="93"/>
      <c r="M480" s="45"/>
    </row>
    <row r="481" spans="1:13" x14ac:dyDescent="0.35">
      <c r="A481" s="85" t="s">
        <v>643</v>
      </c>
      <c r="B481" s="92" t="s">
        <v>229</v>
      </c>
      <c r="C481" s="92" t="b">
        <f>FALSE()</f>
        <v>0</v>
      </c>
      <c r="D481" s="92" t="s">
        <v>230</v>
      </c>
      <c r="E481" s="87" t="s">
        <v>234</v>
      </c>
      <c r="F481" s="87" t="s">
        <v>646</v>
      </c>
      <c r="G481" s="93">
        <v>0.68230202817765595</v>
      </c>
      <c r="H481" s="93">
        <v>19.813657966146</v>
      </c>
      <c r="I481" s="86" t="str">
        <f t="shared" si="9"/>
        <v>Cereals|700to900</v>
      </c>
      <c r="J481" s="93"/>
      <c r="K481" s="93"/>
      <c r="L481" s="93"/>
      <c r="M481" s="45"/>
    </row>
    <row r="482" spans="1:13" x14ac:dyDescent="0.35">
      <c r="A482" s="85" t="s">
        <v>643</v>
      </c>
      <c r="B482" s="92" t="s">
        <v>229</v>
      </c>
      <c r="C482" s="92" t="b">
        <f>TRUE()</f>
        <v>1</v>
      </c>
      <c r="D482" s="92" t="s">
        <v>230</v>
      </c>
      <c r="E482" s="87" t="s">
        <v>234</v>
      </c>
      <c r="F482" s="87" t="s">
        <v>647</v>
      </c>
      <c r="G482" s="93">
        <v>0.68223455291239199</v>
      </c>
      <c r="H482" s="93">
        <v>19.7546184914947</v>
      </c>
      <c r="I482" s="86" t="str">
        <f t="shared" si="9"/>
        <v>Cereals|700to900</v>
      </c>
      <c r="J482" s="93"/>
      <c r="K482" s="93"/>
      <c r="L482" s="93"/>
      <c r="M482" s="45"/>
    </row>
    <row r="483" spans="1:13" x14ac:dyDescent="0.35">
      <c r="A483" s="85" t="s">
        <v>643</v>
      </c>
      <c r="B483" s="92" t="s">
        <v>229</v>
      </c>
      <c r="C483" s="92" t="b">
        <f>FALSE()</f>
        <v>0</v>
      </c>
      <c r="D483" s="92" t="s">
        <v>230</v>
      </c>
      <c r="E483" s="87" t="s">
        <v>237</v>
      </c>
      <c r="F483" s="87" t="s">
        <v>648</v>
      </c>
      <c r="G483" s="93">
        <v>0.95295153171533697</v>
      </c>
      <c r="H483" s="93">
        <v>18.3697429120027</v>
      </c>
      <c r="I483" s="86" t="str">
        <f t="shared" si="9"/>
        <v>Cereals|700to900</v>
      </c>
      <c r="J483" s="93"/>
      <c r="K483" s="93"/>
      <c r="L483" s="93"/>
      <c r="M483" s="45"/>
    </row>
    <row r="484" spans="1:13" x14ac:dyDescent="0.35">
      <c r="A484" s="85" t="s">
        <v>643</v>
      </c>
      <c r="B484" s="92" t="s">
        <v>229</v>
      </c>
      <c r="C484" s="92" t="b">
        <f>TRUE()</f>
        <v>1</v>
      </c>
      <c r="D484" s="92" t="s">
        <v>230</v>
      </c>
      <c r="E484" s="87" t="s">
        <v>237</v>
      </c>
      <c r="F484" s="87" t="s">
        <v>649</v>
      </c>
      <c r="G484" s="93">
        <v>0.95279840244184399</v>
      </c>
      <c r="H484" s="93">
        <v>18.3209685510867</v>
      </c>
      <c r="I484" s="86" t="str">
        <f t="shared" si="9"/>
        <v>Cereals|700to900</v>
      </c>
      <c r="J484" s="93"/>
      <c r="K484" s="93"/>
      <c r="L484" s="93"/>
      <c r="M484" s="45"/>
    </row>
    <row r="485" spans="1:13" x14ac:dyDescent="0.35">
      <c r="A485" s="85" t="s">
        <v>643</v>
      </c>
      <c r="B485" s="92" t="s">
        <v>229</v>
      </c>
      <c r="C485" s="92" t="b">
        <f>TRUE()</f>
        <v>1</v>
      </c>
      <c r="D485" s="92" t="s">
        <v>240</v>
      </c>
      <c r="E485" s="87" t="s">
        <v>231</v>
      </c>
      <c r="F485" s="87" t="s">
        <v>650</v>
      </c>
      <c r="G485" s="93">
        <v>0.25561856644329201</v>
      </c>
      <c r="H485" s="93">
        <v>27.256426374046001</v>
      </c>
      <c r="I485" s="86" t="str">
        <f t="shared" si="9"/>
        <v>Cereals|900to1200</v>
      </c>
      <c r="J485" s="93"/>
      <c r="K485" s="93"/>
      <c r="L485" s="93"/>
      <c r="M485" s="45"/>
    </row>
    <row r="486" spans="1:13" x14ac:dyDescent="0.35">
      <c r="A486" s="85" t="s">
        <v>643</v>
      </c>
      <c r="B486" s="92" t="s">
        <v>229</v>
      </c>
      <c r="C486" s="92" t="b">
        <f>TRUE()</f>
        <v>1</v>
      </c>
      <c r="D486" s="92" t="s">
        <v>240</v>
      </c>
      <c r="E486" s="87" t="s">
        <v>237</v>
      </c>
      <c r="F486" s="87" t="s">
        <v>651</v>
      </c>
      <c r="G486" s="93">
        <v>1.54412222509048</v>
      </c>
      <c r="H486" s="93">
        <v>21.128401937233001</v>
      </c>
      <c r="I486" s="86" t="str">
        <f t="shared" si="9"/>
        <v>Cereals|900to1200</v>
      </c>
      <c r="J486" s="93"/>
      <c r="K486" s="93"/>
      <c r="L486" s="93"/>
      <c r="M486" s="45"/>
    </row>
    <row r="487" spans="1:13" x14ac:dyDescent="0.35">
      <c r="A487" s="85" t="s">
        <v>643</v>
      </c>
      <c r="B487" s="92" t="s">
        <v>242</v>
      </c>
      <c r="C487" s="92" t="b">
        <f>FALSE()</f>
        <v>0</v>
      </c>
      <c r="D487" s="92" t="s">
        <v>230</v>
      </c>
      <c r="E487" s="87" t="s">
        <v>231</v>
      </c>
      <c r="F487" s="87" t="s">
        <v>652</v>
      </c>
      <c r="G487" s="93">
        <v>0.111886484414793</v>
      </c>
      <c r="H487" s="93">
        <v>21.0506359152945</v>
      </c>
      <c r="I487" s="86" t="str">
        <f t="shared" si="9"/>
        <v>General|700to900</v>
      </c>
      <c r="J487" s="93"/>
      <c r="K487" s="93"/>
      <c r="L487" s="93"/>
      <c r="M487" s="45"/>
    </row>
    <row r="488" spans="1:13" x14ac:dyDescent="0.35">
      <c r="A488" s="85" t="s">
        <v>643</v>
      </c>
      <c r="B488" s="92" t="s">
        <v>242</v>
      </c>
      <c r="C488" s="92" t="b">
        <f>TRUE()</f>
        <v>1</v>
      </c>
      <c r="D488" s="92" t="s">
        <v>230</v>
      </c>
      <c r="E488" s="87" t="s">
        <v>231</v>
      </c>
      <c r="F488" s="87" t="s">
        <v>653</v>
      </c>
      <c r="G488" s="93">
        <v>0.111886484414793</v>
      </c>
      <c r="H488" s="93">
        <v>20.991737860512799</v>
      </c>
      <c r="I488" s="86" t="str">
        <f t="shared" si="9"/>
        <v>General|700to900</v>
      </c>
      <c r="J488" s="93"/>
      <c r="K488" s="93"/>
      <c r="L488" s="93"/>
      <c r="M488" s="45"/>
    </row>
    <row r="489" spans="1:13" x14ac:dyDescent="0.35">
      <c r="A489" s="85" t="s">
        <v>643</v>
      </c>
      <c r="B489" s="92" t="s">
        <v>242</v>
      </c>
      <c r="C489" s="92" t="b">
        <f>FALSE()</f>
        <v>0</v>
      </c>
      <c r="D489" s="92" t="s">
        <v>230</v>
      </c>
      <c r="E489" s="87" t="s">
        <v>234</v>
      </c>
      <c r="F489" s="87" t="s">
        <v>654</v>
      </c>
      <c r="G489" s="93">
        <v>0.45982171029573599</v>
      </c>
      <c r="H489" s="93">
        <v>15.440656269134999</v>
      </c>
      <c r="I489" s="86" t="str">
        <f t="shared" si="9"/>
        <v>General|700to900</v>
      </c>
      <c r="J489" s="93"/>
      <c r="K489" s="93"/>
      <c r="L489" s="93"/>
      <c r="M489" s="45"/>
    </row>
    <row r="490" spans="1:13" x14ac:dyDescent="0.35">
      <c r="A490" s="85" t="s">
        <v>643</v>
      </c>
      <c r="B490" s="92" t="s">
        <v>242</v>
      </c>
      <c r="C490" s="92" t="b">
        <f>TRUE()</f>
        <v>1</v>
      </c>
      <c r="D490" s="92" t="s">
        <v>230</v>
      </c>
      <c r="E490" s="87" t="s">
        <v>234</v>
      </c>
      <c r="F490" s="87" t="s">
        <v>655</v>
      </c>
      <c r="G490" s="93">
        <v>0.45982171029573599</v>
      </c>
      <c r="H490" s="93">
        <v>15.4015995259807</v>
      </c>
      <c r="I490" s="86" t="str">
        <f t="shared" si="9"/>
        <v>General|700to900</v>
      </c>
      <c r="J490" s="93"/>
      <c r="K490" s="93"/>
      <c r="L490" s="93"/>
      <c r="M490" s="45"/>
    </row>
    <row r="491" spans="1:13" x14ac:dyDescent="0.35">
      <c r="A491" s="85" t="s">
        <v>643</v>
      </c>
      <c r="B491" s="92" t="s">
        <v>242</v>
      </c>
      <c r="C491" s="92" t="b">
        <f>FALSE()</f>
        <v>0</v>
      </c>
      <c r="D491" s="92" t="s">
        <v>230</v>
      </c>
      <c r="E491" s="87" t="s">
        <v>237</v>
      </c>
      <c r="F491" s="87" t="s">
        <v>656</v>
      </c>
      <c r="G491" s="93">
        <v>0.71281341867510395</v>
      </c>
      <c r="H491" s="93">
        <v>13.6942727235284</v>
      </c>
      <c r="I491" s="86" t="str">
        <f t="shared" si="9"/>
        <v>General|700to900</v>
      </c>
      <c r="J491" s="93"/>
      <c r="K491" s="93"/>
      <c r="L491" s="93"/>
      <c r="M491" s="45"/>
    </row>
    <row r="492" spans="1:13" x14ac:dyDescent="0.35">
      <c r="A492" s="85" t="s">
        <v>643</v>
      </c>
      <c r="B492" s="92" t="s">
        <v>242</v>
      </c>
      <c r="C492" s="92" t="b">
        <f>TRUE()</f>
        <v>1</v>
      </c>
      <c r="D492" s="92" t="s">
        <v>230</v>
      </c>
      <c r="E492" s="87" t="s">
        <v>237</v>
      </c>
      <c r="F492" s="87" t="s">
        <v>657</v>
      </c>
      <c r="G492" s="93">
        <v>0.71281341867510395</v>
      </c>
      <c r="H492" s="93">
        <v>13.6631049212303</v>
      </c>
      <c r="I492" s="86" t="str">
        <f t="shared" si="9"/>
        <v>General|700to900</v>
      </c>
      <c r="J492" s="93"/>
      <c r="K492" s="93"/>
      <c r="L492" s="93"/>
      <c r="M492" s="45"/>
    </row>
    <row r="493" spans="1:13" x14ac:dyDescent="0.35">
      <c r="A493" s="85" t="s">
        <v>643</v>
      </c>
      <c r="B493" s="92" t="s">
        <v>242</v>
      </c>
      <c r="C493" s="92" t="b">
        <f>TRUE()</f>
        <v>1</v>
      </c>
      <c r="D493" s="92" t="s">
        <v>240</v>
      </c>
      <c r="E493" s="87" t="s">
        <v>231</v>
      </c>
      <c r="F493" s="87" t="s">
        <v>658</v>
      </c>
      <c r="G493" s="93">
        <v>0.20286861517423499</v>
      </c>
      <c r="H493" s="93">
        <v>22.3681771724731</v>
      </c>
      <c r="I493" s="86" t="str">
        <f t="shared" si="9"/>
        <v>General|900to1200</v>
      </c>
      <c r="J493" s="93"/>
      <c r="K493" s="93"/>
      <c r="L493" s="93"/>
      <c r="M493" s="45"/>
    </row>
    <row r="494" spans="1:13" x14ac:dyDescent="0.35">
      <c r="A494" s="85" t="s">
        <v>643</v>
      </c>
      <c r="B494" s="92" t="s">
        <v>242</v>
      </c>
      <c r="C494" s="92" t="b">
        <f>TRUE()</f>
        <v>1</v>
      </c>
      <c r="D494" s="92" t="s">
        <v>240</v>
      </c>
      <c r="E494" s="87" t="s">
        <v>237</v>
      </c>
      <c r="F494" s="87" t="s">
        <v>659</v>
      </c>
      <c r="G494" s="93">
        <v>1.1888300720599001</v>
      </c>
      <c r="H494" s="93">
        <v>15.5817905236031</v>
      </c>
      <c r="I494" s="86" t="str">
        <f t="shared" si="9"/>
        <v>General|900to1200</v>
      </c>
      <c r="J494" s="93"/>
      <c r="K494" s="93"/>
      <c r="L494" s="93"/>
      <c r="M494" s="45"/>
    </row>
    <row r="495" spans="1:13" x14ac:dyDescent="0.35">
      <c r="A495" s="85" t="s">
        <v>643</v>
      </c>
      <c r="B495" s="92" t="s">
        <v>242</v>
      </c>
      <c r="C495" s="92" t="b">
        <f>FALSE()</f>
        <v>0</v>
      </c>
      <c r="D495" s="92" t="s">
        <v>304</v>
      </c>
      <c r="E495" s="87" t="s">
        <v>234</v>
      </c>
      <c r="F495" s="87" t="s">
        <v>660</v>
      </c>
      <c r="G495" s="93">
        <v>1.8636292619913399</v>
      </c>
      <c r="H495" s="93">
        <v>27.649400822648101</v>
      </c>
      <c r="I495" s="86" t="str">
        <f t="shared" si="9"/>
        <v>General|Over1500</v>
      </c>
      <c r="J495" s="93"/>
      <c r="K495" s="93"/>
      <c r="L495" s="93"/>
      <c r="M495" s="45"/>
    </row>
    <row r="496" spans="1:13" x14ac:dyDescent="0.35">
      <c r="A496" s="85" t="s">
        <v>643</v>
      </c>
      <c r="B496" s="92" t="s">
        <v>242</v>
      </c>
      <c r="C496" s="92" t="b">
        <f>TRUE()</f>
        <v>1</v>
      </c>
      <c r="D496" s="92" t="s">
        <v>304</v>
      </c>
      <c r="E496" s="87" t="s">
        <v>237</v>
      </c>
      <c r="F496" s="87" t="s">
        <v>661</v>
      </c>
      <c r="G496" s="93">
        <v>3.2545456857082899</v>
      </c>
      <c r="H496" s="93">
        <v>22.3781504092623</v>
      </c>
      <c r="I496" s="86" t="str">
        <f t="shared" si="9"/>
        <v>General|Over1500</v>
      </c>
      <c r="J496" s="93"/>
      <c r="K496" s="93"/>
      <c r="L496" s="93"/>
      <c r="M496" s="45"/>
    </row>
    <row r="497" spans="1:13" x14ac:dyDescent="0.35">
      <c r="A497" s="85" t="s">
        <v>643</v>
      </c>
      <c r="B497" s="92" t="s">
        <v>251</v>
      </c>
      <c r="C497" s="92" t="b">
        <f>FALSE()</f>
        <v>0</v>
      </c>
      <c r="D497" s="92" t="s">
        <v>230</v>
      </c>
      <c r="E497" s="87" t="s">
        <v>231</v>
      </c>
      <c r="F497" s="87" t="s">
        <v>662</v>
      </c>
      <c r="G497" s="93">
        <v>0.12336551468465901</v>
      </c>
      <c r="H497" s="93">
        <v>21.322359676447299</v>
      </c>
      <c r="I497" s="86" t="str">
        <f t="shared" si="9"/>
        <v>Horticulture|700to900</v>
      </c>
      <c r="J497" s="93"/>
      <c r="K497" s="93"/>
      <c r="L497" s="93"/>
      <c r="M497" s="45"/>
    </row>
    <row r="498" spans="1:13" x14ac:dyDescent="0.35">
      <c r="A498" s="85" t="s">
        <v>643</v>
      </c>
      <c r="B498" s="92" t="s">
        <v>251</v>
      </c>
      <c r="C498" s="92" t="b">
        <f>TRUE()</f>
        <v>1</v>
      </c>
      <c r="D498" s="92" t="s">
        <v>230</v>
      </c>
      <c r="E498" s="87" t="s">
        <v>231</v>
      </c>
      <c r="F498" s="87" t="s">
        <v>663</v>
      </c>
      <c r="G498" s="93">
        <v>0.12336551468465901</v>
      </c>
      <c r="H498" s="93">
        <v>21.260511349320101</v>
      </c>
      <c r="I498" s="86" t="str">
        <f t="shared" si="9"/>
        <v>Horticulture|700to900</v>
      </c>
      <c r="J498" s="93"/>
      <c r="K498" s="93"/>
      <c r="L498" s="93"/>
      <c r="M498" s="45"/>
    </row>
    <row r="499" spans="1:13" x14ac:dyDescent="0.35">
      <c r="A499" s="85" t="s">
        <v>643</v>
      </c>
      <c r="B499" s="92" t="s">
        <v>251</v>
      </c>
      <c r="C499" s="92" t="b">
        <f>FALSE()</f>
        <v>0</v>
      </c>
      <c r="D499" s="92" t="s">
        <v>230</v>
      </c>
      <c r="E499" s="87" t="s">
        <v>234</v>
      </c>
      <c r="F499" s="87" t="s">
        <v>664</v>
      </c>
      <c r="G499" s="93">
        <v>0.56481198614087302</v>
      </c>
      <c r="H499" s="93">
        <v>15.467705626671</v>
      </c>
      <c r="I499" s="86" t="str">
        <f t="shared" si="9"/>
        <v>Horticulture|700to900</v>
      </c>
      <c r="J499" s="93"/>
      <c r="K499" s="93"/>
      <c r="L499" s="93"/>
      <c r="M499" s="45"/>
    </row>
    <row r="500" spans="1:13" x14ac:dyDescent="0.35">
      <c r="A500" s="85" t="s">
        <v>643</v>
      </c>
      <c r="B500" s="92" t="s">
        <v>251</v>
      </c>
      <c r="C500" s="92" t="b">
        <f>TRUE()</f>
        <v>1</v>
      </c>
      <c r="D500" s="92" t="s">
        <v>230</v>
      </c>
      <c r="E500" s="87" t="s">
        <v>234</v>
      </c>
      <c r="F500" s="87" t="s">
        <v>665</v>
      </c>
      <c r="G500" s="93">
        <v>0.56481198614087302</v>
      </c>
      <c r="H500" s="93">
        <v>15.426807698426799</v>
      </c>
      <c r="I500" s="86" t="str">
        <f t="shared" si="9"/>
        <v>Horticulture|700to900</v>
      </c>
      <c r="J500" s="93"/>
      <c r="K500" s="93"/>
      <c r="L500" s="93"/>
      <c r="M500" s="45"/>
    </row>
    <row r="501" spans="1:13" x14ac:dyDescent="0.35">
      <c r="A501" s="85" t="s">
        <v>643</v>
      </c>
      <c r="B501" s="92" t="s">
        <v>251</v>
      </c>
      <c r="C501" s="92" t="b">
        <f>FALSE()</f>
        <v>0</v>
      </c>
      <c r="D501" s="92" t="s">
        <v>230</v>
      </c>
      <c r="E501" s="87" t="s">
        <v>237</v>
      </c>
      <c r="F501" s="87" t="s">
        <v>666</v>
      </c>
      <c r="G501" s="93">
        <v>0.82198256610550102</v>
      </c>
      <c r="H501" s="93">
        <v>13.6414884055892</v>
      </c>
      <c r="I501" s="86" t="str">
        <f t="shared" si="9"/>
        <v>Horticulture|700to900</v>
      </c>
      <c r="J501" s="93"/>
      <c r="K501" s="93"/>
      <c r="L501" s="93"/>
      <c r="M501" s="45"/>
    </row>
    <row r="502" spans="1:13" x14ac:dyDescent="0.35">
      <c r="A502" s="85" t="s">
        <v>643</v>
      </c>
      <c r="B502" s="92" t="s">
        <v>251</v>
      </c>
      <c r="C502" s="92" t="b">
        <f>TRUE()</f>
        <v>1</v>
      </c>
      <c r="D502" s="92" t="s">
        <v>240</v>
      </c>
      <c r="E502" s="87" t="s">
        <v>231</v>
      </c>
      <c r="F502" s="87" t="s">
        <v>667</v>
      </c>
      <c r="G502" s="93">
        <v>0.22541051763707201</v>
      </c>
      <c r="H502" s="93">
        <v>22.769895863022398</v>
      </c>
      <c r="I502" s="86" t="str">
        <f t="shared" si="9"/>
        <v>Horticulture|900to1200</v>
      </c>
      <c r="J502" s="93"/>
      <c r="K502" s="93"/>
      <c r="L502" s="93"/>
      <c r="M502" s="45"/>
    </row>
    <row r="503" spans="1:13" x14ac:dyDescent="0.35">
      <c r="A503" s="85" t="s">
        <v>643</v>
      </c>
      <c r="B503" s="92" t="s">
        <v>264</v>
      </c>
      <c r="C503" s="92" t="b">
        <f>FALSE()</f>
        <v>0</v>
      </c>
      <c r="D503" s="92" t="s">
        <v>230</v>
      </c>
      <c r="E503" s="87" t="s">
        <v>231</v>
      </c>
      <c r="F503" s="87" t="s">
        <v>668</v>
      </c>
      <c r="G503" s="93">
        <v>0.14301727635108399</v>
      </c>
      <c r="H503" s="93">
        <v>56.5736064135004</v>
      </c>
      <c r="I503" s="86" t="str">
        <f t="shared" si="9"/>
        <v>Poultry|700to900</v>
      </c>
      <c r="J503" s="93"/>
      <c r="K503" s="93"/>
      <c r="L503" s="93"/>
      <c r="M503" s="45"/>
    </row>
    <row r="504" spans="1:13" x14ac:dyDescent="0.35">
      <c r="A504" s="85" t="s">
        <v>643</v>
      </c>
      <c r="B504" s="92" t="s">
        <v>264</v>
      </c>
      <c r="C504" s="92" t="b">
        <f>TRUE()</f>
        <v>1</v>
      </c>
      <c r="D504" s="92" t="s">
        <v>230</v>
      </c>
      <c r="E504" s="87" t="s">
        <v>231</v>
      </c>
      <c r="F504" s="87" t="s">
        <v>669</v>
      </c>
      <c r="G504" s="93">
        <v>0.14119056556144499</v>
      </c>
      <c r="H504" s="93">
        <v>56.6473224918469</v>
      </c>
      <c r="I504" s="86" t="str">
        <f t="shared" si="9"/>
        <v>Poultry|700to900</v>
      </c>
      <c r="J504" s="93"/>
      <c r="K504" s="93"/>
      <c r="L504" s="93"/>
      <c r="M504" s="45"/>
    </row>
    <row r="505" spans="1:13" x14ac:dyDescent="0.35">
      <c r="A505" s="85" t="s">
        <v>643</v>
      </c>
      <c r="B505" s="92" t="s">
        <v>264</v>
      </c>
      <c r="C505" s="92" t="b">
        <f>TRUE()</f>
        <v>1</v>
      </c>
      <c r="D505" s="92" t="s">
        <v>230</v>
      </c>
      <c r="E505" s="87" t="s">
        <v>234</v>
      </c>
      <c r="F505" s="87" t="s">
        <v>670</v>
      </c>
      <c r="G505" s="93">
        <v>0.47216574116759102</v>
      </c>
      <c r="H505" s="93">
        <v>38.287575893106798</v>
      </c>
      <c r="I505" s="86" t="str">
        <f t="shared" si="9"/>
        <v>Poultry|700to900</v>
      </c>
      <c r="J505" s="93"/>
      <c r="K505" s="93"/>
      <c r="L505" s="93"/>
      <c r="M505" s="45"/>
    </row>
    <row r="506" spans="1:13" x14ac:dyDescent="0.35">
      <c r="A506" s="85" t="s">
        <v>643</v>
      </c>
      <c r="B506" s="92" t="s">
        <v>264</v>
      </c>
      <c r="C506" s="92" t="b">
        <f>FALSE()</f>
        <v>0</v>
      </c>
      <c r="D506" s="92" t="s">
        <v>230</v>
      </c>
      <c r="E506" s="87" t="s">
        <v>237</v>
      </c>
      <c r="F506" s="87" t="s">
        <v>671</v>
      </c>
      <c r="G506" s="93">
        <v>0.79945198404840001</v>
      </c>
      <c r="H506" s="93">
        <v>32.417195468245701</v>
      </c>
      <c r="I506" s="86" t="str">
        <f t="shared" si="9"/>
        <v>Poultry|700to900</v>
      </c>
      <c r="J506" s="93"/>
      <c r="K506" s="93"/>
      <c r="L506" s="93"/>
      <c r="M506" s="45"/>
    </row>
    <row r="507" spans="1:13" x14ac:dyDescent="0.35">
      <c r="A507" s="85" t="s">
        <v>643</v>
      </c>
      <c r="B507" s="92" t="s">
        <v>264</v>
      </c>
      <c r="C507" s="92" t="b">
        <f>TRUE()</f>
        <v>1</v>
      </c>
      <c r="D507" s="92" t="s">
        <v>230</v>
      </c>
      <c r="E507" s="87" t="s">
        <v>237</v>
      </c>
      <c r="F507" s="87" t="s">
        <v>672</v>
      </c>
      <c r="G507" s="93">
        <v>0.78382514196056396</v>
      </c>
      <c r="H507" s="93">
        <v>30.796183715959899</v>
      </c>
      <c r="I507" s="86" t="str">
        <f t="shared" si="9"/>
        <v>Poultry|700to900</v>
      </c>
      <c r="J507" s="93"/>
      <c r="K507" s="93"/>
      <c r="L507" s="93"/>
      <c r="M507" s="45"/>
    </row>
    <row r="508" spans="1:13" x14ac:dyDescent="0.35">
      <c r="A508" s="85" t="s">
        <v>643</v>
      </c>
      <c r="B508" s="92" t="s">
        <v>269</v>
      </c>
      <c r="C508" s="92" t="b">
        <f>FALSE()</f>
        <v>0</v>
      </c>
      <c r="D508" s="92" t="s">
        <v>230</v>
      </c>
      <c r="E508" s="87" t="s">
        <v>231</v>
      </c>
      <c r="F508" s="87" t="s">
        <v>673</v>
      </c>
      <c r="G508" s="93">
        <v>0.14404652026279699</v>
      </c>
      <c r="H508" s="93">
        <v>29.893278460712899</v>
      </c>
      <c r="I508" s="86" t="str">
        <f t="shared" si="9"/>
        <v>Dairy|700to900</v>
      </c>
      <c r="J508" s="93"/>
      <c r="K508" s="93"/>
      <c r="L508" s="93"/>
      <c r="M508" s="45"/>
    </row>
    <row r="509" spans="1:13" x14ac:dyDescent="0.35">
      <c r="A509" s="85" t="s">
        <v>643</v>
      </c>
      <c r="B509" s="92" t="s">
        <v>269</v>
      </c>
      <c r="C509" s="92" t="b">
        <f>TRUE()</f>
        <v>1</v>
      </c>
      <c r="D509" s="92" t="s">
        <v>230</v>
      </c>
      <c r="E509" s="87" t="s">
        <v>231</v>
      </c>
      <c r="F509" s="87" t="s">
        <v>674</v>
      </c>
      <c r="G509" s="93">
        <v>0.14311488829201899</v>
      </c>
      <c r="H509" s="93">
        <v>29.653500513139999</v>
      </c>
      <c r="I509" s="86" t="str">
        <f t="shared" si="9"/>
        <v>Dairy|700to900</v>
      </c>
      <c r="J509" s="93"/>
      <c r="K509" s="93"/>
      <c r="L509" s="93"/>
      <c r="M509" s="45"/>
    </row>
    <row r="510" spans="1:13" x14ac:dyDescent="0.35">
      <c r="A510" s="85" t="s">
        <v>643</v>
      </c>
      <c r="B510" s="92" t="s">
        <v>269</v>
      </c>
      <c r="C510" s="92" t="b">
        <f>FALSE()</f>
        <v>0</v>
      </c>
      <c r="D510" s="92" t="s">
        <v>230</v>
      </c>
      <c r="E510" s="87" t="s">
        <v>234</v>
      </c>
      <c r="F510" s="87" t="s">
        <v>675</v>
      </c>
      <c r="G510" s="93">
        <v>0.38056622101418602</v>
      </c>
      <c r="H510" s="93">
        <v>22.7638457994262</v>
      </c>
      <c r="I510" s="86" t="str">
        <f t="shared" si="9"/>
        <v>Dairy|700to900</v>
      </c>
      <c r="J510" s="93"/>
      <c r="K510" s="93"/>
      <c r="L510" s="93"/>
      <c r="M510" s="45"/>
    </row>
    <row r="511" spans="1:13" x14ac:dyDescent="0.35">
      <c r="A511" s="85" t="s">
        <v>643</v>
      </c>
      <c r="B511" s="92" t="s">
        <v>269</v>
      </c>
      <c r="C511" s="92" t="b">
        <f>FALSE()</f>
        <v>0</v>
      </c>
      <c r="D511" s="92" t="s">
        <v>230</v>
      </c>
      <c r="E511" s="87" t="s">
        <v>237</v>
      </c>
      <c r="F511" s="87" t="s">
        <v>676</v>
      </c>
      <c r="G511" s="93">
        <v>0.94925076375459705</v>
      </c>
      <c r="H511" s="93">
        <v>15.3280078837203</v>
      </c>
      <c r="I511" s="86" t="str">
        <f t="shared" si="9"/>
        <v>Dairy|700to900</v>
      </c>
      <c r="J511" s="93"/>
      <c r="K511" s="93"/>
      <c r="L511" s="93"/>
      <c r="M511" s="45"/>
    </row>
    <row r="512" spans="1:13" x14ac:dyDescent="0.35">
      <c r="A512" s="85" t="s">
        <v>643</v>
      </c>
      <c r="B512" s="92" t="s">
        <v>269</v>
      </c>
      <c r="C512" s="92" t="b">
        <f>TRUE()</f>
        <v>1</v>
      </c>
      <c r="D512" s="92" t="s">
        <v>230</v>
      </c>
      <c r="E512" s="87" t="s">
        <v>237</v>
      </c>
      <c r="F512" s="87" t="s">
        <v>677</v>
      </c>
      <c r="G512" s="93">
        <v>0.93301882869261099</v>
      </c>
      <c r="H512" s="93">
        <v>15.105423715393901</v>
      </c>
      <c r="I512" s="86" t="str">
        <f t="shared" si="9"/>
        <v>Dairy|700to900</v>
      </c>
      <c r="J512" s="93"/>
      <c r="K512" s="93"/>
      <c r="L512" s="93"/>
      <c r="M512" s="45"/>
    </row>
    <row r="513" spans="1:13" x14ac:dyDescent="0.35">
      <c r="A513" s="85" t="s">
        <v>643</v>
      </c>
      <c r="B513" s="92" t="s">
        <v>269</v>
      </c>
      <c r="C513" s="92" t="b">
        <f>TRUE()</f>
        <v>1</v>
      </c>
      <c r="D513" s="92" t="s">
        <v>304</v>
      </c>
      <c r="E513" s="87" t="s">
        <v>237</v>
      </c>
      <c r="F513" s="87" t="s">
        <v>678</v>
      </c>
      <c r="G513" s="93">
        <v>3.54431125816062</v>
      </c>
      <c r="H513" s="93">
        <v>29.875371276662001</v>
      </c>
      <c r="I513" s="86" t="str">
        <f t="shared" si="9"/>
        <v>Dairy|Over1500</v>
      </c>
      <c r="J513" s="93"/>
      <c r="K513" s="93"/>
      <c r="L513" s="93"/>
      <c r="M513" s="45"/>
    </row>
    <row r="514" spans="1:13" x14ac:dyDescent="0.35">
      <c r="A514" s="85" t="s">
        <v>643</v>
      </c>
      <c r="B514" s="92" t="s">
        <v>273</v>
      </c>
      <c r="C514" s="92" t="b">
        <f>FALSE()</f>
        <v>0</v>
      </c>
      <c r="D514" s="92" t="s">
        <v>230</v>
      </c>
      <c r="E514" s="87" t="s">
        <v>231</v>
      </c>
      <c r="F514" s="87" t="s">
        <v>679</v>
      </c>
      <c r="G514" s="93">
        <v>0.103596493984798</v>
      </c>
      <c r="H514" s="93">
        <v>14.4719178996449</v>
      </c>
      <c r="I514" s="86" t="str">
        <f t="shared" si="9"/>
        <v>Lowland|700to900</v>
      </c>
      <c r="J514" s="93"/>
      <c r="K514" s="93"/>
      <c r="L514" s="93"/>
      <c r="M514" s="45"/>
    </row>
    <row r="515" spans="1:13" x14ac:dyDescent="0.35">
      <c r="A515" s="85" t="s">
        <v>643</v>
      </c>
      <c r="B515" s="92" t="s">
        <v>273</v>
      </c>
      <c r="C515" s="92" t="b">
        <f>TRUE()</f>
        <v>1</v>
      </c>
      <c r="D515" s="92" t="s">
        <v>230</v>
      </c>
      <c r="E515" s="87" t="s">
        <v>231</v>
      </c>
      <c r="F515" s="87" t="s">
        <v>680</v>
      </c>
      <c r="G515" s="93">
        <v>0.10359621903282699</v>
      </c>
      <c r="H515" s="93">
        <v>14.3768777785843</v>
      </c>
      <c r="I515" s="86" t="str">
        <f t="shared" si="9"/>
        <v>Lowland|700to900</v>
      </c>
      <c r="J515" s="93"/>
      <c r="K515" s="93"/>
      <c r="L515" s="93"/>
      <c r="M515" s="45"/>
    </row>
    <row r="516" spans="1:13" x14ac:dyDescent="0.35">
      <c r="A516" s="85" t="s">
        <v>643</v>
      </c>
      <c r="B516" s="92" t="s">
        <v>273</v>
      </c>
      <c r="C516" s="92" t="b">
        <f>FALSE()</f>
        <v>0</v>
      </c>
      <c r="D516" s="92" t="s">
        <v>230</v>
      </c>
      <c r="E516" s="87" t="s">
        <v>234</v>
      </c>
      <c r="F516" s="87" t="s">
        <v>681</v>
      </c>
      <c r="G516" s="93">
        <v>0.194380590624461</v>
      </c>
      <c r="H516" s="93">
        <v>11.249666131593001</v>
      </c>
      <c r="I516" s="86" t="str">
        <f t="shared" si="9"/>
        <v>Lowland|700to900</v>
      </c>
      <c r="J516" s="93"/>
      <c r="K516" s="93"/>
      <c r="L516" s="93"/>
      <c r="M516" s="45"/>
    </row>
    <row r="517" spans="1:13" x14ac:dyDescent="0.35">
      <c r="A517" s="85" t="s">
        <v>643</v>
      </c>
      <c r="B517" s="92" t="s">
        <v>273</v>
      </c>
      <c r="C517" s="92" t="b">
        <f>TRUE()</f>
        <v>1</v>
      </c>
      <c r="D517" s="92" t="s">
        <v>230</v>
      </c>
      <c r="E517" s="87" t="s">
        <v>234</v>
      </c>
      <c r="F517" s="87" t="s">
        <v>682</v>
      </c>
      <c r="G517" s="93">
        <v>0.19438024949899199</v>
      </c>
      <c r="H517" s="93">
        <v>11.1771703873465</v>
      </c>
      <c r="I517" s="86" t="str">
        <f t="shared" si="9"/>
        <v>Lowland|700to900</v>
      </c>
      <c r="J517" s="93"/>
      <c r="K517" s="93"/>
      <c r="L517" s="93"/>
      <c r="M517" s="45"/>
    </row>
    <row r="518" spans="1:13" x14ac:dyDescent="0.35">
      <c r="A518" s="85" t="s">
        <v>643</v>
      </c>
      <c r="B518" s="92" t="s">
        <v>273</v>
      </c>
      <c r="C518" s="92" t="b">
        <f>FALSE()</f>
        <v>0</v>
      </c>
      <c r="D518" s="92" t="s">
        <v>230</v>
      </c>
      <c r="E518" s="87" t="s">
        <v>237</v>
      </c>
      <c r="F518" s="87" t="s">
        <v>683</v>
      </c>
      <c r="G518" s="93">
        <v>0.62998861137525497</v>
      </c>
      <c r="H518" s="93">
        <v>8.0902391577858097</v>
      </c>
      <c r="I518" s="86" t="str">
        <f t="shared" si="9"/>
        <v>Lowland|700to900</v>
      </c>
      <c r="J518" s="93"/>
      <c r="K518" s="93"/>
      <c r="L518" s="93"/>
      <c r="M518" s="45"/>
    </row>
    <row r="519" spans="1:13" x14ac:dyDescent="0.35">
      <c r="A519" s="85" t="s">
        <v>643</v>
      </c>
      <c r="B519" s="92" t="s">
        <v>273</v>
      </c>
      <c r="C519" s="92" t="b">
        <f>TRUE()</f>
        <v>1</v>
      </c>
      <c r="D519" s="92" t="s">
        <v>230</v>
      </c>
      <c r="E519" s="87" t="s">
        <v>237</v>
      </c>
      <c r="F519" s="87" t="s">
        <v>684</v>
      </c>
      <c r="G519" s="93">
        <v>0.62995331427719303</v>
      </c>
      <c r="H519" s="93">
        <v>8.06869134790578</v>
      </c>
      <c r="I519" s="86" t="str">
        <f t="shared" si="9"/>
        <v>Lowland|700to900</v>
      </c>
      <c r="J519" s="93"/>
      <c r="K519" s="93"/>
      <c r="L519" s="93"/>
      <c r="M519" s="45"/>
    </row>
    <row r="520" spans="1:13" x14ac:dyDescent="0.35">
      <c r="A520" s="85" t="s">
        <v>643</v>
      </c>
      <c r="B520" s="92" t="s">
        <v>273</v>
      </c>
      <c r="C520" s="92" t="b">
        <f>TRUE()</f>
        <v>1</v>
      </c>
      <c r="D520" s="92" t="s">
        <v>240</v>
      </c>
      <c r="E520" s="87" t="s">
        <v>231</v>
      </c>
      <c r="F520" s="87" t="s">
        <v>685</v>
      </c>
      <c r="G520" s="93">
        <v>0.16559499841527101</v>
      </c>
      <c r="H520" s="93">
        <v>15.286379897151299</v>
      </c>
      <c r="I520" s="86" t="str">
        <f t="shared" si="9"/>
        <v>Lowland|900to1200</v>
      </c>
      <c r="J520" s="93"/>
      <c r="K520" s="93"/>
      <c r="L520" s="93"/>
      <c r="M520" s="45"/>
    </row>
    <row r="521" spans="1:13" x14ac:dyDescent="0.35">
      <c r="A521" s="85" t="s">
        <v>643</v>
      </c>
      <c r="B521" s="92" t="s">
        <v>273</v>
      </c>
      <c r="C521" s="92" t="b">
        <f>TRUE()</f>
        <v>1</v>
      </c>
      <c r="D521" s="92" t="s">
        <v>240</v>
      </c>
      <c r="E521" s="87" t="s">
        <v>237</v>
      </c>
      <c r="F521" s="87" t="s">
        <v>686</v>
      </c>
      <c r="G521" s="93">
        <v>1.06085111115405</v>
      </c>
      <c r="H521" s="93">
        <v>10.4825415236082</v>
      </c>
      <c r="I521" s="86" t="str">
        <f t="shared" si="9"/>
        <v>Lowland|900to1200</v>
      </c>
      <c r="J521" s="93"/>
      <c r="K521" s="93"/>
      <c r="L521" s="93"/>
      <c r="M521" s="45"/>
    </row>
    <row r="522" spans="1:13" x14ac:dyDescent="0.35">
      <c r="A522" s="85" t="s">
        <v>643</v>
      </c>
      <c r="B522" s="92" t="s">
        <v>273</v>
      </c>
      <c r="C522" s="92" t="b">
        <f>FALSE()</f>
        <v>0</v>
      </c>
      <c r="D522" s="92" t="s">
        <v>304</v>
      </c>
      <c r="E522" s="87" t="s">
        <v>231</v>
      </c>
      <c r="F522" s="87" t="s">
        <v>687</v>
      </c>
      <c r="G522" s="93">
        <v>0.37977943936054598</v>
      </c>
      <c r="H522" s="93">
        <v>14.098806869387801</v>
      </c>
      <c r="I522" s="86" t="str">
        <f t="shared" si="9"/>
        <v>Lowland|Over1500</v>
      </c>
      <c r="J522" s="93"/>
      <c r="K522" s="93"/>
      <c r="L522" s="93"/>
      <c r="M522" s="45"/>
    </row>
    <row r="523" spans="1:13" x14ac:dyDescent="0.35">
      <c r="A523" s="85" t="s">
        <v>643</v>
      </c>
      <c r="B523" s="92" t="s">
        <v>273</v>
      </c>
      <c r="C523" s="92" t="b">
        <f>TRUE()</f>
        <v>1</v>
      </c>
      <c r="D523" s="92" t="s">
        <v>304</v>
      </c>
      <c r="E523" s="87" t="s">
        <v>231</v>
      </c>
      <c r="F523" s="87" t="s">
        <v>688</v>
      </c>
      <c r="G523" s="93">
        <v>0.37977888262648302</v>
      </c>
      <c r="H523" s="93">
        <v>14.017057058670099</v>
      </c>
      <c r="I523" s="86" t="str">
        <f t="shared" si="9"/>
        <v>Lowland|Over1500</v>
      </c>
      <c r="J523" s="93"/>
      <c r="K523" s="93"/>
      <c r="L523" s="93"/>
      <c r="M523" s="45"/>
    </row>
    <row r="524" spans="1:13" x14ac:dyDescent="0.35">
      <c r="A524" s="85" t="s">
        <v>643</v>
      </c>
      <c r="B524" s="92" t="s">
        <v>282</v>
      </c>
      <c r="C524" s="92" t="b">
        <f>FALSE()</f>
        <v>0</v>
      </c>
      <c r="D524" s="92" t="s">
        <v>230</v>
      </c>
      <c r="E524" s="87" t="s">
        <v>231</v>
      </c>
      <c r="F524" s="87" t="s">
        <v>689</v>
      </c>
      <c r="G524" s="93">
        <v>0.13405930438633401</v>
      </c>
      <c r="H524" s="93">
        <v>23.017010710408101</v>
      </c>
      <c r="I524" s="86" t="str">
        <f t="shared" si="9"/>
        <v>Mixed|700to900</v>
      </c>
      <c r="J524" s="93"/>
      <c r="K524" s="93"/>
      <c r="L524" s="93"/>
      <c r="M524" s="45"/>
    </row>
    <row r="525" spans="1:13" x14ac:dyDescent="0.35">
      <c r="A525" s="85" t="s">
        <v>643</v>
      </c>
      <c r="B525" s="92" t="s">
        <v>282</v>
      </c>
      <c r="C525" s="92" t="b">
        <f>TRUE()</f>
        <v>1</v>
      </c>
      <c r="D525" s="92" t="s">
        <v>230</v>
      </c>
      <c r="E525" s="87" t="s">
        <v>231</v>
      </c>
      <c r="F525" s="87" t="s">
        <v>690</v>
      </c>
      <c r="G525" s="93">
        <v>0.13385405816252099</v>
      </c>
      <c r="H525" s="93">
        <v>22.8808413551676</v>
      </c>
      <c r="I525" s="86" t="str">
        <f t="shared" si="9"/>
        <v>Mixed|700to900</v>
      </c>
      <c r="J525" s="93"/>
      <c r="K525" s="93"/>
      <c r="L525" s="93"/>
      <c r="M525" s="45"/>
    </row>
    <row r="526" spans="1:13" x14ac:dyDescent="0.35">
      <c r="A526" s="85" t="s">
        <v>643</v>
      </c>
      <c r="B526" s="92" t="s">
        <v>282</v>
      </c>
      <c r="C526" s="92" t="b">
        <f>FALSE()</f>
        <v>0</v>
      </c>
      <c r="D526" s="92" t="s">
        <v>230</v>
      </c>
      <c r="E526" s="87" t="s">
        <v>234</v>
      </c>
      <c r="F526" s="87" t="s">
        <v>691</v>
      </c>
      <c r="G526" s="93">
        <v>0.480303932338632</v>
      </c>
      <c r="H526" s="93">
        <v>17.688642796717399</v>
      </c>
      <c r="I526" s="86" t="str">
        <f t="shared" si="9"/>
        <v>Mixed|700to900</v>
      </c>
      <c r="J526" s="93"/>
      <c r="K526" s="93"/>
      <c r="L526" s="93"/>
      <c r="M526" s="45"/>
    </row>
    <row r="527" spans="1:13" x14ac:dyDescent="0.35">
      <c r="A527" s="85" t="s">
        <v>643</v>
      </c>
      <c r="B527" s="92" t="s">
        <v>282</v>
      </c>
      <c r="C527" s="92" t="b">
        <f>TRUE()</f>
        <v>1</v>
      </c>
      <c r="D527" s="92" t="s">
        <v>230</v>
      </c>
      <c r="E527" s="87" t="s">
        <v>234</v>
      </c>
      <c r="F527" s="87" t="s">
        <v>692</v>
      </c>
      <c r="G527" s="93">
        <v>0.47919835354052898</v>
      </c>
      <c r="H527" s="93">
        <v>17.552390625263602</v>
      </c>
      <c r="I527" s="86" t="str">
        <f t="shared" si="9"/>
        <v>Mixed|700to900</v>
      </c>
      <c r="J527" s="93"/>
      <c r="K527" s="93"/>
      <c r="L527" s="93"/>
      <c r="M527" s="45"/>
    </row>
    <row r="528" spans="1:13" x14ac:dyDescent="0.35">
      <c r="A528" s="85" t="s">
        <v>643</v>
      </c>
      <c r="B528" s="92" t="s">
        <v>282</v>
      </c>
      <c r="C528" s="92" t="b">
        <f>FALSE()</f>
        <v>0</v>
      </c>
      <c r="D528" s="92" t="s">
        <v>230</v>
      </c>
      <c r="E528" s="87" t="s">
        <v>237</v>
      </c>
      <c r="F528" s="87" t="s">
        <v>693</v>
      </c>
      <c r="G528" s="93">
        <v>0.86769105485592701</v>
      </c>
      <c r="H528" s="93">
        <v>14.817409023545601</v>
      </c>
      <c r="I528" s="86" t="str">
        <f t="shared" si="9"/>
        <v>Mixed|700to900</v>
      </c>
      <c r="J528" s="93"/>
      <c r="K528" s="93"/>
      <c r="L528" s="93"/>
      <c r="M528" s="45"/>
    </row>
    <row r="529" spans="1:13" x14ac:dyDescent="0.35">
      <c r="A529" s="85" t="s">
        <v>643</v>
      </c>
      <c r="B529" s="92" t="s">
        <v>282</v>
      </c>
      <c r="C529" s="92" t="b">
        <f>TRUE()</f>
        <v>1</v>
      </c>
      <c r="D529" s="92" t="s">
        <v>230</v>
      </c>
      <c r="E529" s="87" t="s">
        <v>237</v>
      </c>
      <c r="F529" s="87" t="s">
        <v>694</v>
      </c>
      <c r="G529" s="93">
        <v>0.86487103166403401</v>
      </c>
      <c r="H529" s="93">
        <v>14.6922981517381</v>
      </c>
      <c r="I529" s="86" t="str">
        <f t="shared" si="9"/>
        <v>Mixed|700to900</v>
      </c>
      <c r="J529" s="93"/>
      <c r="K529" s="93"/>
      <c r="L529" s="93"/>
      <c r="M529" s="45"/>
    </row>
    <row r="530" spans="1:13" x14ac:dyDescent="0.35">
      <c r="A530" s="85" t="s">
        <v>695</v>
      </c>
      <c r="B530" s="92" t="s">
        <v>229</v>
      </c>
      <c r="C530" s="92" t="b">
        <f>FALSE()</f>
        <v>0</v>
      </c>
      <c r="D530" s="92" t="s">
        <v>230</v>
      </c>
      <c r="E530" s="87" t="s">
        <v>231</v>
      </c>
      <c r="F530" s="87" t="s">
        <v>696</v>
      </c>
      <c r="G530" s="93">
        <v>0.13631365805509299</v>
      </c>
      <c r="H530" s="93">
        <v>24.077884310383499</v>
      </c>
      <c r="I530" s="86" t="str">
        <f t="shared" si="9"/>
        <v>Cereals|700to900</v>
      </c>
      <c r="J530" s="93"/>
      <c r="K530" s="93"/>
      <c r="L530" s="93"/>
      <c r="M530" s="45"/>
    </row>
    <row r="531" spans="1:13" x14ac:dyDescent="0.35">
      <c r="A531" s="85" t="s">
        <v>695</v>
      </c>
      <c r="B531" s="92" t="s">
        <v>229</v>
      </c>
      <c r="C531" s="92" t="b">
        <f>TRUE()</f>
        <v>1</v>
      </c>
      <c r="D531" s="92" t="s">
        <v>230</v>
      </c>
      <c r="E531" s="87" t="s">
        <v>231</v>
      </c>
      <c r="F531" s="87" t="s">
        <v>697</v>
      </c>
      <c r="G531" s="93">
        <v>0.13630452747631899</v>
      </c>
      <c r="H531" s="93">
        <v>24.003533692824401</v>
      </c>
      <c r="I531" s="86" t="str">
        <f t="shared" si="9"/>
        <v>Cereals|700to900</v>
      </c>
      <c r="J531" s="93"/>
      <c r="K531" s="93"/>
      <c r="L531" s="93"/>
      <c r="M531" s="45"/>
    </row>
    <row r="532" spans="1:13" x14ac:dyDescent="0.35">
      <c r="A532" s="85" t="s">
        <v>695</v>
      </c>
      <c r="B532" s="92" t="s">
        <v>229</v>
      </c>
      <c r="C532" s="92" t="b">
        <f>FALSE()</f>
        <v>0</v>
      </c>
      <c r="D532" s="92" t="s">
        <v>230</v>
      </c>
      <c r="E532" s="87" t="s">
        <v>234</v>
      </c>
      <c r="F532" s="87" t="s">
        <v>698</v>
      </c>
      <c r="G532" s="93">
        <v>0.61911612585031806</v>
      </c>
      <c r="H532" s="93">
        <v>18.346933602722899</v>
      </c>
      <c r="I532" s="86" t="str">
        <f t="shared" si="9"/>
        <v>Cereals|700to900</v>
      </c>
      <c r="J532" s="93"/>
      <c r="K532" s="93"/>
      <c r="L532" s="93"/>
      <c r="M532" s="45"/>
    </row>
    <row r="533" spans="1:13" x14ac:dyDescent="0.35">
      <c r="A533" s="85" t="s">
        <v>695</v>
      </c>
      <c r="B533" s="92" t="s">
        <v>229</v>
      </c>
      <c r="C533" s="92" t="b">
        <f>TRUE()</f>
        <v>1</v>
      </c>
      <c r="D533" s="92" t="s">
        <v>230</v>
      </c>
      <c r="E533" s="87" t="s">
        <v>234</v>
      </c>
      <c r="F533" s="87" t="s">
        <v>699</v>
      </c>
      <c r="G533" s="93">
        <v>0.61907440047638496</v>
      </c>
      <c r="H533" s="93">
        <v>18.295692755793102</v>
      </c>
      <c r="I533" s="86" t="str">
        <f t="shared" si="9"/>
        <v>Cereals|700to900</v>
      </c>
      <c r="J533" s="93"/>
      <c r="K533" s="93"/>
      <c r="L533" s="93"/>
      <c r="M533" s="45"/>
    </row>
    <row r="534" spans="1:13" x14ac:dyDescent="0.35">
      <c r="A534" s="85" t="s">
        <v>695</v>
      </c>
      <c r="B534" s="92" t="s">
        <v>242</v>
      </c>
      <c r="C534" s="92" t="b">
        <f>FALSE()</f>
        <v>0</v>
      </c>
      <c r="D534" s="92" t="s">
        <v>230</v>
      </c>
      <c r="E534" s="87" t="s">
        <v>231</v>
      </c>
      <c r="F534" s="87" t="s">
        <v>700</v>
      </c>
      <c r="G534" s="93">
        <v>9.4360634717568906E-2</v>
      </c>
      <c r="H534" s="93">
        <v>15.663120567157099</v>
      </c>
      <c r="I534" s="86" t="str">
        <f t="shared" si="9"/>
        <v>General|700to900</v>
      </c>
      <c r="J534" s="93"/>
      <c r="K534" s="93"/>
      <c r="L534" s="93"/>
      <c r="M534" s="45"/>
    </row>
    <row r="535" spans="1:13" x14ac:dyDescent="0.35">
      <c r="A535" s="85" t="s">
        <v>695</v>
      </c>
      <c r="B535" s="92" t="s">
        <v>242</v>
      </c>
      <c r="C535" s="92" t="b">
        <f>TRUE()</f>
        <v>1</v>
      </c>
      <c r="D535" s="92" t="s">
        <v>230</v>
      </c>
      <c r="E535" s="87" t="s">
        <v>231</v>
      </c>
      <c r="F535" s="87" t="s">
        <v>701</v>
      </c>
      <c r="G535" s="93">
        <v>9.4360634717568906E-2</v>
      </c>
      <c r="H535" s="93">
        <v>15.6215678632574</v>
      </c>
      <c r="I535" s="86" t="str">
        <f t="shared" si="9"/>
        <v>General|700to900</v>
      </c>
      <c r="J535" s="93"/>
      <c r="K535" s="93"/>
      <c r="L535" s="93"/>
      <c r="M535" s="45"/>
    </row>
    <row r="536" spans="1:13" x14ac:dyDescent="0.35">
      <c r="A536" s="85" t="s">
        <v>695</v>
      </c>
      <c r="B536" s="92" t="s">
        <v>242</v>
      </c>
      <c r="C536" s="92" t="b">
        <f>FALSE()</f>
        <v>0</v>
      </c>
      <c r="D536" s="92" t="s">
        <v>230</v>
      </c>
      <c r="E536" s="87" t="s">
        <v>234</v>
      </c>
      <c r="F536" s="87" t="s">
        <v>702</v>
      </c>
      <c r="G536" s="93">
        <v>0.31420349808068498</v>
      </c>
      <c r="H536" s="93">
        <v>11.6606624517061</v>
      </c>
      <c r="I536" s="86" t="str">
        <f t="shared" si="9"/>
        <v>General|700to900</v>
      </c>
      <c r="J536" s="93"/>
      <c r="K536" s="93"/>
      <c r="L536" s="93"/>
      <c r="M536" s="45"/>
    </row>
    <row r="537" spans="1:13" x14ac:dyDescent="0.35">
      <c r="A537" s="85" t="s">
        <v>695</v>
      </c>
      <c r="B537" s="92" t="s">
        <v>242</v>
      </c>
      <c r="C537" s="92" t="b">
        <f>TRUE()</f>
        <v>1</v>
      </c>
      <c r="D537" s="92" t="s">
        <v>230</v>
      </c>
      <c r="E537" s="87" t="s">
        <v>234</v>
      </c>
      <c r="F537" s="87" t="s">
        <v>703</v>
      </c>
      <c r="G537" s="93">
        <v>0.31420349808068498</v>
      </c>
      <c r="H537" s="93">
        <v>11.6332137348098</v>
      </c>
      <c r="I537" s="86" t="str">
        <f t="shared" si="9"/>
        <v>General|700to900</v>
      </c>
      <c r="J537" s="93"/>
      <c r="K537" s="93"/>
      <c r="L537" s="93"/>
      <c r="M537" s="45"/>
    </row>
    <row r="538" spans="1:13" x14ac:dyDescent="0.35">
      <c r="A538" s="85" t="s">
        <v>695</v>
      </c>
      <c r="B538" s="92" t="s">
        <v>242</v>
      </c>
      <c r="C538" s="92" t="b">
        <f>FALSE()</f>
        <v>0</v>
      </c>
      <c r="D538" s="92" t="s">
        <v>230</v>
      </c>
      <c r="E538" s="87" t="s">
        <v>237</v>
      </c>
      <c r="F538" s="87" t="s">
        <v>704</v>
      </c>
      <c r="G538" s="93">
        <v>0.57345558552977305</v>
      </c>
      <c r="H538" s="93">
        <v>10.1677350159621</v>
      </c>
      <c r="I538" s="86" t="str">
        <f t="shared" ref="I538:I606" si="10">B538&amp;"|"&amp;D538</f>
        <v>General|700to900</v>
      </c>
      <c r="J538" s="93"/>
      <c r="K538" s="93"/>
      <c r="L538" s="93"/>
      <c r="M538" s="45"/>
    </row>
    <row r="539" spans="1:13" x14ac:dyDescent="0.35">
      <c r="A539" s="85" t="s">
        <v>695</v>
      </c>
      <c r="B539" s="92" t="s">
        <v>242</v>
      </c>
      <c r="C539" s="92" t="b">
        <f>TRUE()</f>
        <v>1</v>
      </c>
      <c r="D539" s="92" t="s">
        <v>230</v>
      </c>
      <c r="E539" s="87" t="s">
        <v>237</v>
      </c>
      <c r="F539" s="87" t="s">
        <v>705</v>
      </c>
      <c r="G539" s="93">
        <v>0.57345558552977305</v>
      </c>
      <c r="H539" s="93">
        <v>10.145832665503599</v>
      </c>
      <c r="I539" s="86" t="str">
        <f t="shared" si="10"/>
        <v>General|700to900</v>
      </c>
      <c r="J539" s="93"/>
      <c r="K539" s="93"/>
      <c r="L539" s="93"/>
      <c r="M539" s="45"/>
    </row>
    <row r="540" spans="1:13" x14ac:dyDescent="0.35">
      <c r="A540" s="85" t="s">
        <v>695</v>
      </c>
      <c r="B540" s="92" t="s">
        <v>251</v>
      </c>
      <c r="C540" s="92" t="b">
        <f>TRUE()</f>
        <v>1</v>
      </c>
      <c r="D540" s="92" t="s">
        <v>230</v>
      </c>
      <c r="E540" s="87" t="s">
        <v>234</v>
      </c>
      <c r="F540" s="87" t="s">
        <v>706</v>
      </c>
      <c r="G540" s="93">
        <v>0.43395708708567299</v>
      </c>
      <c r="H540" s="93">
        <v>11.0850636891732</v>
      </c>
      <c r="I540" s="86" t="str">
        <f t="shared" si="10"/>
        <v>Horticulture|700to900</v>
      </c>
      <c r="J540" s="93"/>
      <c r="K540" s="93"/>
      <c r="L540" s="93"/>
      <c r="M540" s="45"/>
    </row>
    <row r="541" spans="1:13" x14ac:dyDescent="0.35">
      <c r="A541" s="85" t="s">
        <v>695</v>
      </c>
      <c r="B541" s="92" t="s">
        <v>251</v>
      </c>
      <c r="C541" s="92" t="b">
        <f>FALSE()</f>
        <v>0</v>
      </c>
      <c r="D541" s="92" t="s">
        <v>230</v>
      </c>
      <c r="E541" s="87" t="s">
        <v>237</v>
      </c>
      <c r="F541" s="87" t="s">
        <v>707</v>
      </c>
      <c r="G541" s="93">
        <v>0.69097411567147604</v>
      </c>
      <c r="H541" s="93">
        <v>9.6361694965001803</v>
      </c>
      <c r="I541" s="86" t="str">
        <f t="shared" si="10"/>
        <v>Horticulture|700to900</v>
      </c>
      <c r="J541" s="93"/>
      <c r="K541" s="93"/>
      <c r="L541" s="93"/>
      <c r="M541" s="45"/>
    </row>
    <row r="542" spans="1:13" x14ac:dyDescent="0.35">
      <c r="A542" s="85" t="s">
        <v>695</v>
      </c>
      <c r="B542" s="92" t="s">
        <v>251</v>
      </c>
      <c r="C542" s="92" t="b">
        <f>TRUE()</f>
        <v>1</v>
      </c>
      <c r="D542" s="92" t="s">
        <v>240</v>
      </c>
      <c r="E542" s="87" t="s">
        <v>237</v>
      </c>
      <c r="F542" s="87" t="s">
        <v>708</v>
      </c>
      <c r="G542" s="93">
        <v>1.12795400471565</v>
      </c>
      <c r="H542" s="93">
        <v>11.482201392191399</v>
      </c>
      <c r="I542" s="86" t="str">
        <f t="shared" si="10"/>
        <v>Horticulture|900to1200</v>
      </c>
      <c r="J542" s="93"/>
      <c r="K542" s="93"/>
      <c r="L542" s="93"/>
      <c r="M542" s="45"/>
    </row>
    <row r="543" spans="1:13" x14ac:dyDescent="0.35">
      <c r="A543" s="85" t="s">
        <v>695</v>
      </c>
      <c r="B543" s="92" t="s">
        <v>264</v>
      </c>
      <c r="C543" s="92" t="b">
        <f>FALSE()</f>
        <v>0</v>
      </c>
      <c r="D543" s="92" t="s">
        <v>230</v>
      </c>
      <c r="E543" s="87" t="s">
        <v>231</v>
      </c>
      <c r="F543" s="87" t="s">
        <v>709</v>
      </c>
      <c r="G543" s="93">
        <v>0.30177312143228402</v>
      </c>
      <c r="H543" s="93">
        <v>251.380164321232</v>
      </c>
      <c r="I543" s="86" t="str">
        <f t="shared" si="10"/>
        <v>Poultry|700to900</v>
      </c>
      <c r="J543" s="93"/>
      <c r="K543" s="93"/>
      <c r="L543" s="93"/>
      <c r="M543" s="45"/>
    </row>
    <row r="544" spans="1:13" x14ac:dyDescent="0.35">
      <c r="A544" s="85" t="s">
        <v>695</v>
      </c>
      <c r="B544" s="92" t="s">
        <v>264</v>
      </c>
      <c r="C544" s="92" t="b">
        <f>TRUE()</f>
        <v>1</v>
      </c>
      <c r="D544" s="92" t="s">
        <v>230</v>
      </c>
      <c r="E544" s="87" t="s">
        <v>231</v>
      </c>
      <c r="F544" s="87" t="s">
        <v>710</v>
      </c>
      <c r="G544" s="93">
        <v>0.29437665067025298</v>
      </c>
      <c r="H544" s="93">
        <v>252.08232824636499</v>
      </c>
      <c r="I544" s="86" t="str">
        <f t="shared" si="10"/>
        <v>Poultry|700to900</v>
      </c>
      <c r="J544" s="93"/>
      <c r="K544" s="93"/>
      <c r="L544" s="93"/>
      <c r="M544" s="45"/>
    </row>
    <row r="545" spans="1:13" x14ac:dyDescent="0.35">
      <c r="A545" s="85" t="s">
        <v>695</v>
      </c>
      <c r="B545" s="92" t="s">
        <v>264</v>
      </c>
      <c r="C545" s="92" t="b">
        <f>FALSE()</f>
        <v>0</v>
      </c>
      <c r="D545" s="92" t="s">
        <v>230</v>
      </c>
      <c r="E545" s="87" t="s">
        <v>234</v>
      </c>
      <c r="F545" s="87" t="s">
        <v>711</v>
      </c>
      <c r="G545" s="93">
        <v>0.58432226874808002</v>
      </c>
      <c r="H545" s="93">
        <v>174.64253681034501</v>
      </c>
      <c r="I545" s="86" t="str">
        <f t="shared" si="10"/>
        <v>Poultry|700to900</v>
      </c>
      <c r="J545" s="93"/>
      <c r="K545" s="93"/>
      <c r="L545" s="93"/>
      <c r="M545" s="45"/>
    </row>
    <row r="546" spans="1:13" x14ac:dyDescent="0.35">
      <c r="A546" s="85" t="s">
        <v>695</v>
      </c>
      <c r="B546" s="92" t="s">
        <v>264</v>
      </c>
      <c r="C546" s="92" t="b">
        <f>TRUE()</f>
        <v>1</v>
      </c>
      <c r="D546" s="92" t="s">
        <v>230</v>
      </c>
      <c r="E546" s="87" t="s">
        <v>234</v>
      </c>
      <c r="F546" s="87" t="s">
        <v>712</v>
      </c>
      <c r="G546" s="93">
        <v>0.54741927263415802</v>
      </c>
      <c r="H546" s="93">
        <v>168.02415280100399</v>
      </c>
      <c r="I546" s="86" t="str">
        <f t="shared" si="10"/>
        <v>Poultry|700to900</v>
      </c>
      <c r="J546" s="93"/>
      <c r="K546" s="93"/>
      <c r="L546" s="93"/>
      <c r="M546" s="45"/>
    </row>
    <row r="547" spans="1:13" x14ac:dyDescent="0.35">
      <c r="A547" s="85" t="s">
        <v>695</v>
      </c>
      <c r="B547" s="92" t="s">
        <v>264</v>
      </c>
      <c r="C547" s="92" t="b">
        <f>FALSE()</f>
        <v>0</v>
      </c>
      <c r="D547" s="92" t="s">
        <v>230</v>
      </c>
      <c r="E547" s="87" t="s">
        <v>237</v>
      </c>
      <c r="F547" s="87" t="s">
        <v>713</v>
      </c>
      <c r="G547" s="93">
        <v>1.47577526533228</v>
      </c>
      <c r="H547" s="93">
        <v>132.79819781830699</v>
      </c>
      <c r="I547" s="86" t="str">
        <f t="shared" si="10"/>
        <v>Poultry|700to900</v>
      </c>
      <c r="J547" s="93"/>
      <c r="K547" s="93"/>
      <c r="L547" s="93"/>
      <c r="M547" s="45"/>
    </row>
    <row r="548" spans="1:13" x14ac:dyDescent="0.35">
      <c r="A548" s="85" t="s">
        <v>695</v>
      </c>
      <c r="B548" s="92" t="s">
        <v>269</v>
      </c>
      <c r="C548" s="92" t="b">
        <f>FALSE()</f>
        <v>0</v>
      </c>
      <c r="D548" s="92" t="s">
        <v>230</v>
      </c>
      <c r="E548" s="87" t="s">
        <v>231</v>
      </c>
      <c r="F548" s="87" t="s">
        <v>714</v>
      </c>
      <c r="G548" s="93">
        <v>0.170524923948667</v>
      </c>
      <c r="H548" s="93">
        <v>39.742290460371997</v>
      </c>
      <c r="I548" s="86" t="str">
        <f t="shared" si="10"/>
        <v>Dairy|700to900</v>
      </c>
      <c r="J548" s="93"/>
      <c r="K548" s="93"/>
      <c r="L548" s="93"/>
      <c r="M548" s="45"/>
    </row>
    <row r="549" spans="1:13" x14ac:dyDescent="0.35">
      <c r="A549" s="85" t="s">
        <v>695</v>
      </c>
      <c r="B549" s="92" t="s">
        <v>269</v>
      </c>
      <c r="C549" s="92" t="b">
        <f>TRUE()</f>
        <v>1</v>
      </c>
      <c r="D549" s="92" t="s">
        <v>230</v>
      </c>
      <c r="E549" s="87" t="s">
        <v>231</v>
      </c>
      <c r="F549" s="87" t="s">
        <v>715</v>
      </c>
      <c r="G549" s="93">
        <v>0.16878892232547699</v>
      </c>
      <c r="H549" s="93">
        <v>39.3493051325392</v>
      </c>
      <c r="I549" s="86" t="str">
        <f t="shared" si="10"/>
        <v>Dairy|700to900</v>
      </c>
      <c r="J549" s="93"/>
      <c r="K549" s="93"/>
      <c r="L549" s="93"/>
      <c r="M549" s="45"/>
    </row>
    <row r="550" spans="1:13" x14ac:dyDescent="0.35">
      <c r="A550" s="85" t="s">
        <v>695</v>
      </c>
      <c r="B550" s="92" t="s">
        <v>269</v>
      </c>
      <c r="C550" s="92" t="b">
        <f>FALSE()</f>
        <v>0</v>
      </c>
      <c r="D550" s="92" t="s">
        <v>230</v>
      </c>
      <c r="E550" s="87" t="s">
        <v>234</v>
      </c>
      <c r="F550" s="87" t="s">
        <v>716</v>
      </c>
      <c r="G550" s="93">
        <v>0.30793617077607</v>
      </c>
      <c r="H550" s="93">
        <v>30.602524867297898</v>
      </c>
      <c r="I550" s="86" t="str">
        <f t="shared" si="10"/>
        <v>Dairy|700to900</v>
      </c>
      <c r="J550" s="93"/>
      <c r="K550" s="93"/>
      <c r="L550" s="93"/>
      <c r="M550" s="45"/>
    </row>
    <row r="551" spans="1:13" x14ac:dyDescent="0.35">
      <c r="A551" s="85" t="s">
        <v>695</v>
      </c>
      <c r="B551" s="92" t="s">
        <v>269</v>
      </c>
      <c r="C551" s="92" t="b">
        <f>FALSE()</f>
        <v>0</v>
      </c>
      <c r="D551" s="92" t="s">
        <v>230</v>
      </c>
      <c r="E551" s="87" t="s">
        <v>237</v>
      </c>
      <c r="F551" s="87" t="s">
        <v>717</v>
      </c>
      <c r="G551" s="93">
        <v>1.1197738890114499</v>
      </c>
      <c r="H551" s="93">
        <v>17.754776842332902</v>
      </c>
      <c r="I551" s="86" t="str">
        <f t="shared" si="10"/>
        <v>Dairy|700to900</v>
      </c>
      <c r="J551" s="93"/>
      <c r="K551" s="93"/>
      <c r="L551" s="93"/>
      <c r="M551" s="45"/>
    </row>
    <row r="552" spans="1:13" x14ac:dyDescent="0.35">
      <c r="A552" s="85" t="s">
        <v>695</v>
      </c>
      <c r="B552" s="92" t="s">
        <v>273</v>
      </c>
      <c r="C552" s="92" t="b">
        <f>FALSE()</f>
        <v>0</v>
      </c>
      <c r="D552" s="92" t="s">
        <v>230</v>
      </c>
      <c r="E552" s="87" t="s">
        <v>231</v>
      </c>
      <c r="F552" s="87" t="s">
        <v>718</v>
      </c>
      <c r="G552" s="93">
        <v>9.0707986510308702E-2</v>
      </c>
      <c r="H552" s="93">
        <v>10.8139055692884</v>
      </c>
      <c r="I552" s="86" t="str">
        <f t="shared" si="10"/>
        <v>Lowland|700to900</v>
      </c>
      <c r="J552" s="93"/>
      <c r="K552" s="93"/>
      <c r="L552" s="93"/>
      <c r="M552" s="45"/>
    </row>
    <row r="553" spans="1:13" x14ac:dyDescent="0.35">
      <c r="A553" s="85" t="s">
        <v>695</v>
      </c>
      <c r="B553" s="92" t="s">
        <v>273</v>
      </c>
      <c r="C553" s="92" t="b">
        <f>TRUE()</f>
        <v>1</v>
      </c>
      <c r="D553" s="92" t="s">
        <v>230</v>
      </c>
      <c r="E553" s="87" t="s">
        <v>231</v>
      </c>
      <c r="F553" s="87" t="s">
        <v>719</v>
      </c>
      <c r="G553" s="93">
        <v>9.0707765434041104E-2</v>
      </c>
      <c r="H553" s="93">
        <v>10.743548802658299</v>
      </c>
      <c r="I553" s="86" t="str">
        <f t="shared" si="10"/>
        <v>Lowland|700to900</v>
      </c>
      <c r="J553" s="93"/>
      <c r="K553" s="93"/>
      <c r="L553" s="93"/>
      <c r="M553" s="45"/>
    </row>
    <row r="554" spans="1:13" x14ac:dyDescent="0.35">
      <c r="A554" s="85" t="s">
        <v>695</v>
      </c>
      <c r="B554" s="92" t="s">
        <v>273</v>
      </c>
      <c r="C554" s="92" t="b">
        <f>FALSE()</f>
        <v>0</v>
      </c>
      <c r="D554" s="92" t="s">
        <v>230</v>
      </c>
      <c r="E554" s="87" t="s">
        <v>234</v>
      </c>
      <c r="F554" s="87" t="s">
        <v>720</v>
      </c>
      <c r="G554" s="93">
        <v>0.13288260404032901</v>
      </c>
      <c r="H554" s="93">
        <v>8.4178535521205902</v>
      </c>
      <c r="I554" s="86" t="str">
        <f t="shared" si="10"/>
        <v>Lowland|700to900</v>
      </c>
      <c r="J554" s="93"/>
      <c r="K554" s="93"/>
      <c r="L554" s="93"/>
      <c r="M554" s="45"/>
    </row>
    <row r="555" spans="1:13" x14ac:dyDescent="0.35">
      <c r="A555" s="85" t="s">
        <v>695</v>
      </c>
      <c r="B555" s="92" t="s">
        <v>273</v>
      </c>
      <c r="C555" s="92" t="b">
        <f>TRUE()</f>
        <v>1</v>
      </c>
      <c r="D555" s="92" t="s">
        <v>230</v>
      </c>
      <c r="E555" s="87" t="s">
        <v>234</v>
      </c>
      <c r="F555" s="87" t="s">
        <v>721</v>
      </c>
      <c r="G555" s="93">
        <v>0.13288232975698699</v>
      </c>
      <c r="H555" s="93">
        <v>8.3639159052944692</v>
      </c>
      <c r="I555" s="86" t="str">
        <f t="shared" si="10"/>
        <v>Lowland|700to900</v>
      </c>
      <c r="J555" s="93"/>
      <c r="K555" s="93"/>
      <c r="L555" s="93"/>
      <c r="M555" s="45"/>
    </row>
    <row r="556" spans="1:13" x14ac:dyDescent="0.35">
      <c r="A556" s="85" t="s">
        <v>695</v>
      </c>
      <c r="B556" s="92" t="s">
        <v>273</v>
      </c>
      <c r="C556" s="92" t="b">
        <f>FALSE()</f>
        <v>0</v>
      </c>
      <c r="D556" s="92" t="s">
        <v>230</v>
      </c>
      <c r="E556" s="87" t="s">
        <v>237</v>
      </c>
      <c r="F556" s="87" t="s">
        <v>722</v>
      </c>
      <c r="G556" s="93">
        <v>0.54174226664884395</v>
      </c>
      <c r="H556" s="93">
        <v>5.4868825191051798</v>
      </c>
      <c r="I556" s="86" t="str">
        <f t="shared" si="10"/>
        <v>Lowland|700to900</v>
      </c>
      <c r="J556" s="93"/>
      <c r="K556" s="93"/>
      <c r="L556" s="93"/>
      <c r="M556" s="45"/>
    </row>
    <row r="557" spans="1:13" x14ac:dyDescent="0.35">
      <c r="A557" s="85" t="s">
        <v>695</v>
      </c>
      <c r="B557" s="92" t="s">
        <v>273</v>
      </c>
      <c r="C557" s="92" t="b">
        <f>TRUE()</f>
        <v>1</v>
      </c>
      <c r="D557" s="92" t="s">
        <v>230</v>
      </c>
      <c r="E557" s="87" t="s">
        <v>237</v>
      </c>
      <c r="F557" s="87" t="s">
        <v>723</v>
      </c>
      <c r="G557" s="93">
        <v>0.54171465075813696</v>
      </c>
      <c r="H557" s="93">
        <v>5.4723099343374901</v>
      </c>
      <c r="I557" s="86" t="str">
        <f t="shared" si="10"/>
        <v>Lowland|700to900</v>
      </c>
      <c r="J557" s="93"/>
      <c r="K557" s="93"/>
      <c r="L557" s="93"/>
      <c r="M557" s="45"/>
    </row>
    <row r="558" spans="1:13" x14ac:dyDescent="0.35">
      <c r="A558" s="85" t="s">
        <v>695</v>
      </c>
      <c r="B558" s="92" t="s">
        <v>273</v>
      </c>
      <c r="C558" s="92" t="b">
        <f>FALSE()</f>
        <v>0</v>
      </c>
      <c r="D558" s="92" t="s">
        <v>240</v>
      </c>
      <c r="E558" s="87" t="s">
        <v>237</v>
      </c>
      <c r="F558" s="87" t="s">
        <v>724</v>
      </c>
      <c r="G558" s="93">
        <v>0.94601411251737599</v>
      </c>
      <c r="H558" s="93">
        <v>7.3933491669193199</v>
      </c>
      <c r="I558" s="86" t="str">
        <f t="shared" si="10"/>
        <v>Lowland|900to1200</v>
      </c>
      <c r="J558" s="93"/>
      <c r="K558" s="93"/>
      <c r="L558" s="93"/>
      <c r="M558" s="45"/>
    </row>
    <row r="559" spans="1:13" x14ac:dyDescent="0.35">
      <c r="A559" s="85" t="s">
        <v>695</v>
      </c>
      <c r="B559" s="92" t="s">
        <v>273</v>
      </c>
      <c r="C559" s="92" t="b">
        <f>TRUE()</f>
        <v>1</v>
      </c>
      <c r="D559" s="92" t="s">
        <v>240</v>
      </c>
      <c r="E559" s="87" t="s">
        <v>237</v>
      </c>
      <c r="F559" s="87" t="s">
        <v>725</v>
      </c>
      <c r="G559" s="93">
        <v>0.94597897868102998</v>
      </c>
      <c r="H559" s="93">
        <v>7.3779778010497896</v>
      </c>
      <c r="I559" s="86" t="str">
        <f t="shared" si="10"/>
        <v>Lowland|900to1200</v>
      </c>
      <c r="J559" s="93"/>
      <c r="K559" s="93"/>
      <c r="L559" s="93"/>
      <c r="M559" s="45"/>
    </row>
    <row r="560" spans="1:13" x14ac:dyDescent="0.35">
      <c r="A560" s="85" t="s">
        <v>695</v>
      </c>
      <c r="B560" s="92" t="s">
        <v>282</v>
      </c>
      <c r="C560" s="92" t="b">
        <f>FALSE()</f>
        <v>0</v>
      </c>
      <c r="D560" s="92" t="s">
        <v>230</v>
      </c>
      <c r="E560" s="87" t="s">
        <v>234</v>
      </c>
      <c r="F560" s="87" t="s">
        <v>726</v>
      </c>
      <c r="G560" s="93">
        <v>0.39594767450438001</v>
      </c>
      <c r="H560" s="93">
        <v>18.208891492106002</v>
      </c>
      <c r="I560" s="86" t="str">
        <f t="shared" si="10"/>
        <v>Mixed|700to900</v>
      </c>
      <c r="J560" s="93"/>
      <c r="K560" s="93"/>
      <c r="L560" s="93"/>
      <c r="M560" s="45"/>
    </row>
    <row r="561" spans="1:13" x14ac:dyDescent="0.35">
      <c r="A561" s="85" t="s">
        <v>695</v>
      </c>
      <c r="B561" s="92" t="s">
        <v>282</v>
      </c>
      <c r="C561" s="92" t="b">
        <f>TRUE()</f>
        <v>1</v>
      </c>
      <c r="D561" s="92" t="s">
        <v>230</v>
      </c>
      <c r="E561" s="87" t="s">
        <v>234</v>
      </c>
      <c r="F561" s="87" t="s">
        <v>727</v>
      </c>
      <c r="G561" s="93">
        <v>0.39339373935563698</v>
      </c>
      <c r="H561" s="93">
        <v>17.952360585487</v>
      </c>
      <c r="I561" s="86" t="str">
        <f t="shared" si="10"/>
        <v>Mixed|700to900</v>
      </c>
      <c r="J561" s="93"/>
      <c r="K561" s="93"/>
      <c r="L561" s="93"/>
      <c r="M561" s="45"/>
    </row>
    <row r="562" spans="1:13" x14ac:dyDescent="0.35">
      <c r="A562" s="85" t="s">
        <v>695</v>
      </c>
      <c r="B562" s="92" t="s">
        <v>282</v>
      </c>
      <c r="C562" s="92" t="b">
        <f>FALSE()</f>
        <v>0</v>
      </c>
      <c r="D562" s="92" t="s">
        <v>230</v>
      </c>
      <c r="E562" s="87" t="s">
        <v>237</v>
      </c>
      <c r="F562" s="87" t="s">
        <v>728</v>
      </c>
      <c r="G562" s="93">
        <v>0.83111680551367895</v>
      </c>
      <c r="H562" s="93">
        <v>14.142119249842301</v>
      </c>
      <c r="I562" s="86" t="str">
        <f t="shared" si="10"/>
        <v>Mixed|700to900</v>
      </c>
      <c r="J562" s="93"/>
      <c r="K562" s="93"/>
      <c r="L562" s="93"/>
      <c r="M562" s="45"/>
    </row>
    <row r="563" spans="1:13" x14ac:dyDescent="0.35">
      <c r="A563" s="85" t="s">
        <v>695</v>
      </c>
      <c r="B563" s="92" t="s">
        <v>282</v>
      </c>
      <c r="C563" s="92" t="b">
        <f>TRUE()</f>
        <v>1</v>
      </c>
      <c r="D563" s="92" t="s">
        <v>240</v>
      </c>
      <c r="E563" s="87" t="s">
        <v>237</v>
      </c>
      <c r="F563" s="87" t="s">
        <v>729</v>
      </c>
      <c r="G563" s="93">
        <v>1.3556338326258099</v>
      </c>
      <c r="H563" s="93">
        <v>16.518242849442998</v>
      </c>
      <c r="I563" s="86" t="str">
        <f t="shared" si="10"/>
        <v>Mixed|900to1200</v>
      </c>
      <c r="J563" s="93"/>
      <c r="K563" s="93"/>
      <c r="L563" s="93"/>
      <c r="M563" s="45"/>
    </row>
    <row r="564" spans="1:13" x14ac:dyDescent="0.35">
      <c r="A564" s="85" t="s">
        <v>730</v>
      </c>
      <c r="B564" s="92" t="s">
        <v>229</v>
      </c>
      <c r="C564" s="92" t="b">
        <f>TRUE()</f>
        <v>1</v>
      </c>
      <c r="D564" s="92" t="s">
        <v>230</v>
      </c>
      <c r="E564" s="87" t="s">
        <v>231</v>
      </c>
      <c r="F564" s="87" t="s">
        <v>731</v>
      </c>
      <c r="G564" s="93">
        <v>0.101232857129926</v>
      </c>
      <c r="H564" s="93">
        <v>28.213556444047601</v>
      </c>
      <c r="I564" s="86" t="str">
        <f t="shared" si="10"/>
        <v>Cereals|700to900</v>
      </c>
      <c r="J564" s="93"/>
      <c r="K564" s="93"/>
      <c r="L564" s="93"/>
      <c r="M564" s="45"/>
    </row>
    <row r="565" spans="1:13" x14ac:dyDescent="0.35">
      <c r="A565" s="85" t="s">
        <v>730</v>
      </c>
      <c r="B565" s="92" t="s">
        <v>229</v>
      </c>
      <c r="C565" s="92" t="b">
        <f>TRUE()</f>
        <v>1</v>
      </c>
      <c r="D565" s="92" t="s">
        <v>230</v>
      </c>
      <c r="E565" s="87" t="s">
        <v>234</v>
      </c>
      <c r="F565" s="87" t="s">
        <v>732</v>
      </c>
      <c r="G565" s="93">
        <v>0.67575600827453397</v>
      </c>
      <c r="H565" s="93">
        <v>21.695064988564202</v>
      </c>
      <c r="I565" s="86" t="str">
        <f t="shared" si="10"/>
        <v>Cereals|700to900</v>
      </c>
      <c r="J565" s="93"/>
      <c r="K565" s="93"/>
      <c r="L565" s="93"/>
      <c r="M565" s="45"/>
    </row>
    <row r="566" spans="1:13" x14ac:dyDescent="0.35">
      <c r="A566" s="85" t="s">
        <v>730</v>
      </c>
      <c r="B566" s="92" t="s">
        <v>229</v>
      </c>
      <c r="C566" s="92" t="b">
        <f>TRUE()</f>
        <v>1</v>
      </c>
      <c r="D566" s="92" t="s">
        <v>230</v>
      </c>
      <c r="E566" s="87" t="s">
        <v>237</v>
      </c>
      <c r="F566" s="87" t="s">
        <v>733</v>
      </c>
      <c r="G566" s="93">
        <v>0.92038133850389803</v>
      </c>
      <c r="H566" s="93">
        <v>20.304731676766</v>
      </c>
      <c r="I566" s="86" t="str">
        <f t="shared" si="10"/>
        <v>Cereals|700to900</v>
      </c>
      <c r="J566" s="93"/>
      <c r="K566" s="93"/>
      <c r="L566" s="93"/>
      <c r="M566" s="45"/>
    </row>
    <row r="567" spans="1:13" x14ac:dyDescent="0.35">
      <c r="A567" s="85" t="s">
        <v>730</v>
      </c>
      <c r="B567" s="92" t="s">
        <v>229</v>
      </c>
      <c r="C567" s="92" t="b">
        <f>TRUE()</f>
        <v>1</v>
      </c>
      <c r="D567" s="92" t="s">
        <v>240</v>
      </c>
      <c r="E567" s="87" t="s">
        <v>231</v>
      </c>
      <c r="F567" s="87" t="s">
        <v>734</v>
      </c>
      <c r="G567" s="93">
        <v>0.17537117103942401</v>
      </c>
      <c r="H567" s="93">
        <v>30.016706109173299</v>
      </c>
      <c r="I567" s="86" t="str">
        <f t="shared" si="10"/>
        <v>Cereals|900to1200</v>
      </c>
      <c r="J567" s="93"/>
      <c r="K567" s="93"/>
      <c r="L567" s="93"/>
      <c r="M567" s="45"/>
    </row>
    <row r="568" spans="1:13" x14ac:dyDescent="0.35">
      <c r="A568" s="85" t="s">
        <v>730</v>
      </c>
      <c r="B568" s="92" t="s">
        <v>229</v>
      </c>
      <c r="C568" s="92" t="b">
        <f>TRUE()</f>
        <v>1</v>
      </c>
      <c r="D568" s="92" t="s">
        <v>240</v>
      </c>
      <c r="E568" s="87" t="s">
        <v>234</v>
      </c>
      <c r="F568" s="87" t="s">
        <v>735</v>
      </c>
      <c r="G568" s="93">
        <v>1.27821724495077</v>
      </c>
      <c r="H568" s="93">
        <v>27.7112524136178</v>
      </c>
      <c r="I568" s="86" t="str">
        <f t="shared" si="10"/>
        <v>Cereals|900to1200</v>
      </c>
      <c r="J568" s="93"/>
      <c r="K568" s="93"/>
      <c r="L568" s="93"/>
      <c r="M568" s="45"/>
    </row>
    <row r="569" spans="1:13" x14ac:dyDescent="0.35">
      <c r="A569" s="85" t="s">
        <v>730</v>
      </c>
      <c r="B569" s="92" t="s">
        <v>242</v>
      </c>
      <c r="C569" s="92" t="b">
        <f>TRUE()</f>
        <v>1</v>
      </c>
      <c r="D569" s="92" t="s">
        <v>230</v>
      </c>
      <c r="E569" s="87" t="s">
        <v>231</v>
      </c>
      <c r="F569" s="87" t="s">
        <v>736</v>
      </c>
      <c r="G569" s="93">
        <v>7.8802101864360194E-2</v>
      </c>
      <c r="H569" s="93">
        <v>19.932754466396698</v>
      </c>
      <c r="I569" s="86" t="str">
        <f t="shared" si="10"/>
        <v>General|700to900</v>
      </c>
      <c r="J569" s="93"/>
      <c r="K569" s="93"/>
      <c r="L569" s="93"/>
      <c r="M569" s="45"/>
    </row>
    <row r="570" spans="1:13" x14ac:dyDescent="0.35">
      <c r="A570" s="85" t="s">
        <v>730</v>
      </c>
      <c r="B570" s="92" t="s">
        <v>242</v>
      </c>
      <c r="C570" s="92" t="b">
        <f>TRUE()</f>
        <v>1</v>
      </c>
      <c r="D570" s="92" t="s">
        <v>230</v>
      </c>
      <c r="E570" s="87" t="s">
        <v>234</v>
      </c>
      <c r="F570" s="87" t="s">
        <v>737</v>
      </c>
      <c r="G570" s="93">
        <v>0.45716087369349201</v>
      </c>
      <c r="H570" s="93">
        <v>15.0005285469406</v>
      </c>
      <c r="I570" s="86" t="str">
        <f t="shared" si="10"/>
        <v>General|700to900</v>
      </c>
      <c r="J570" s="93"/>
      <c r="K570" s="93"/>
      <c r="L570" s="93"/>
      <c r="M570" s="45"/>
    </row>
    <row r="571" spans="1:13" x14ac:dyDescent="0.35">
      <c r="A571" s="85" t="s">
        <v>730</v>
      </c>
      <c r="B571" s="92" t="s">
        <v>242</v>
      </c>
      <c r="C571" s="92" t="b">
        <f>TRUE()</f>
        <v>1</v>
      </c>
      <c r="D571" s="92" t="s">
        <v>230</v>
      </c>
      <c r="E571" s="87" t="s">
        <v>237</v>
      </c>
      <c r="F571" s="87" t="s">
        <v>738</v>
      </c>
      <c r="G571" s="93">
        <v>0.69310399878473306</v>
      </c>
      <c r="H571" s="93">
        <v>13.6567971232648</v>
      </c>
      <c r="I571" s="86" t="str">
        <f t="shared" si="10"/>
        <v>General|700to900</v>
      </c>
      <c r="J571" s="93"/>
      <c r="K571" s="93"/>
      <c r="L571" s="93"/>
      <c r="M571" s="45"/>
    </row>
    <row r="572" spans="1:13" x14ac:dyDescent="0.35">
      <c r="A572" s="85" t="s">
        <v>730</v>
      </c>
      <c r="B572" s="92" t="s">
        <v>242</v>
      </c>
      <c r="C572" s="92" t="b">
        <f>TRUE()</f>
        <v>1</v>
      </c>
      <c r="D572" s="92" t="s">
        <v>240</v>
      </c>
      <c r="E572" s="87" t="s">
        <v>231</v>
      </c>
      <c r="F572" s="87" t="s">
        <v>739</v>
      </c>
      <c r="G572" s="93">
        <v>0.138862712884676</v>
      </c>
      <c r="H572" s="93">
        <v>21.380212732129699</v>
      </c>
      <c r="I572" s="86" t="str">
        <f t="shared" si="10"/>
        <v>General|900to1200</v>
      </c>
      <c r="J572" s="93"/>
      <c r="K572" s="93"/>
      <c r="L572" s="93"/>
      <c r="M572" s="45"/>
    </row>
    <row r="573" spans="1:13" x14ac:dyDescent="0.35">
      <c r="A573" s="85" t="s">
        <v>730</v>
      </c>
      <c r="B573" s="92" t="s">
        <v>242</v>
      </c>
      <c r="C573" s="92" t="b">
        <f>TRUE()</f>
        <v>1</v>
      </c>
      <c r="D573" s="92" t="s">
        <v>240</v>
      </c>
      <c r="E573" s="87" t="s">
        <v>234</v>
      </c>
      <c r="F573" s="87" t="s">
        <v>740</v>
      </c>
      <c r="G573" s="93">
        <v>0.87261478672055504</v>
      </c>
      <c r="H573" s="93">
        <v>19.190189927456402</v>
      </c>
      <c r="I573" s="86" t="str">
        <f t="shared" si="10"/>
        <v>General|900to1200</v>
      </c>
      <c r="J573" s="93"/>
      <c r="K573" s="93"/>
      <c r="L573" s="93"/>
      <c r="M573" s="45"/>
    </row>
    <row r="574" spans="1:13" x14ac:dyDescent="0.35">
      <c r="A574" s="85" t="s">
        <v>730</v>
      </c>
      <c r="B574" s="92" t="s">
        <v>242</v>
      </c>
      <c r="C574" s="92" t="b">
        <f>TRUE()</f>
        <v>1</v>
      </c>
      <c r="D574" s="92" t="s">
        <v>240</v>
      </c>
      <c r="E574" s="87" t="s">
        <v>237</v>
      </c>
      <c r="F574" s="87" t="s">
        <v>741</v>
      </c>
      <c r="G574" s="93">
        <v>1.15861925720617</v>
      </c>
      <c r="H574" s="93">
        <v>15.8661118032249</v>
      </c>
      <c r="I574" s="86" t="str">
        <f t="shared" si="10"/>
        <v>General|900to1200</v>
      </c>
      <c r="J574" s="93"/>
      <c r="K574" s="93"/>
      <c r="L574" s="93"/>
      <c r="M574" s="45"/>
    </row>
    <row r="575" spans="1:13" x14ac:dyDescent="0.35">
      <c r="A575" s="85" t="s">
        <v>730</v>
      </c>
      <c r="B575" s="92" t="s">
        <v>251</v>
      </c>
      <c r="C575" s="92" t="b">
        <f>TRUE()</f>
        <v>1</v>
      </c>
      <c r="D575" s="92" t="s">
        <v>230</v>
      </c>
      <c r="E575" s="87" t="s">
        <v>231</v>
      </c>
      <c r="F575" s="87" t="s">
        <v>742</v>
      </c>
      <c r="G575" s="93">
        <v>8.7388683990323804E-2</v>
      </c>
      <c r="H575" s="93">
        <v>21.117883310496801</v>
      </c>
      <c r="I575" s="86" t="str">
        <f t="shared" si="10"/>
        <v>Horticulture|700to900</v>
      </c>
      <c r="J575" s="93"/>
      <c r="K575" s="93"/>
      <c r="L575" s="93"/>
      <c r="M575" s="45"/>
    </row>
    <row r="576" spans="1:13" x14ac:dyDescent="0.35">
      <c r="A576" s="85" t="s">
        <v>730</v>
      </c>
      <c r="B576" s="92" t="s">
        <v>251</v>
      </c>
      <c r="C576" s="92" t="b">
        <f>TRUE()</f>
        <v>1</v>
      </c>
      <c r="D576" s="92" t="s">
        <v>230</v>
      </c>
      <c r="E576" s="87" t="s">
        <v>234</v>
      </c>
      <c r="F576" s="87" t="s">
        <v>743</v>
      </c>
      <c r="G576" s="93">
        <v>0.56315733436638304</v>
      </c>
      <c r="H576" s="93">
        <v>15.549591193444501</v>
      </c>
      <c r="I576" s="86" t="str">
        <f t="shared" si="10"/>
        <v>Horticulture|700to900</v>
      </c>
      <c r="J576" s="93"/>
      <c r="K576" s="93"/>
      <c r="L576" s="93"/>
      <c r="M576" s="45"/>
    </row>
    <row r="577" spans="1:13" x14ac:dyDescent="0.35">
      <c r="A577" s="85" t="s">
        <v>730</v>
      </c>
      <c r="B577" s="92" t="s">
        <v>251</v>
      </c>
      <c r="C577" s="92" t="b">
        <f>TRUE()</f>
        <v>1</v>
      </c>
      <c r="D577" s="92" t="s">
        <v>230</v>
      </c>
      <c r="E577" s="87" t="s">
        <v>237</v>
      </c>
      <c r="F577" s="87" t="s">
        <v>744</v>
      </c>
      <c r="G577" s="93">
        <v>0.808391169437915</v>
      </c>
      <c r="H577" s="93">
        <v>13.961264348143001</v>
      </c>
      <c r="I577" s="86" t="str">
        <f t="shared" si="10"/>
        <v>Horticulture|700to900</v>
      </c>
      <c r="J577" s="93"/>
      <c r="K577" s="93"/>
      <c r="L577" s="93"/>
      <c r="M577" s="45"/>
    </row>
    <row r="578" spans="1:13" x14ac:dyDescent="0.35">
      <c r="A578" s="85" t="s">
        <v>730</v>
      </c>
      <c r="B578" s="92" t="s">
        <v>251</v>
      </c>
      <c r="C578" s="92" t="b">
        <f>TRUE()</f>
        <v>1</v>
      </c>
      <c r="D578" s="92" t="s">
        <v>240</v>
      </c>
      <c r="E578" s="87" t="s">
        <v>231</v>
      </c>
      <c r="F578" s="87" t="s">
        <v>745</v>
      </c>
      <c r="G578" s="93">
        <v>0.15541274535337599</v>
      </c>
      <c r="H578" s="93">
        <v>22.693771643236399</v>
      </c>
      <c r="I578" s="86" t="str">
        <f t="shared" si="10"/>
        <v>Horticulture|900to1200</v>
      </c>
      <c r="J578" s="93"/>
      <c r="K578" s="93"/>
      <c r="L578" s="93"/>
      <c r="M578" s="45"/>
    </row>
    <row r="579" spans="1:13" x14ac:dyDescent="0.35">
      <c r="A579" s="85" t="s">
        <v>730</v>
      </c>
      <c r="B579" s="92" t="s">
        <v>251</v>
      </c>
      <c r="C579" s="92" t="b">
        <f>TRUE()</f>
        <v>1</v>
      </c>
      <c r="D579" s="92" t="s">
        <v>240</v>
      </c>
      <c r="E579" s="87" t="s">
        <v>234</v>
      </c>
      <c r="F579" s="87" t="s">
        <v>746</v>
      </c>
      <c r="G579" s="93">
        <v>1.0666212655443099</v>
      </c>
      <c r="H579" s="93">
        <v>19.7886578025131</v>
      </c>
      <c r="I579" s="86" t="str">
        <f t="shared" si="10"/>
        <v>Horticulture|900to1200</v>
      </c>
      <c r="J579" s="93"/>
      <c r="K579" s="93"/>
      <c r="L579" s="93"/>
      <c r="M579" s="45"/>
    </row>
    <row r="580" spans="1:13" x14ac:dyDescent="0.35">
      <c r="A580" s="85" t="s">
        <v>730</v>
      </c>
      <c r="B580" s="92" t="s">
        <v>251</v>
      </c>
      <c r="C580" s="92" t="b">
        <f>TRUE()</f>
        <v>1</v>
      </c>
      <c r="D580" s="92" t="s">
        <v>240</v>
      </c>
      <c r="E580" s="87" t="s">
        <v>237</v>
      </c>
      <c r="F580" s="87" t="s">
        <v>747</v>
      </c>
      <c r="G580" s="93">
        <v>1.3173128180131599</v>
      </c>
      <c r="H580" s="93">
        <v>16.005364101796001</v>
      </c>
      <c r="I580" s="86" t="str">
        <f t="shared" si="10"/>
        <v>Horticulture|900to1200</v>
      </c>
      <c r="J580" s="93"/>
      <c r="K580" s="93"/>
      <c r="L580" s="93"/>
      <c r="M580" s="45"/>
    </row>
    <row r="581" spans="1:13" x14ac:dyDescent="0.35">
      <c r="A581" s="85" t="s">
        <v>730</v>
      </c>
      <c r="B581" s="92" t="s">
        <v>258</v>
      </c>
      <c r="C581" s="92" t="b">
        <f>TRUE()</f>
        <v>1</v>
      </c>
      <c r="D581" s="92" t="s">
        <v>230</v>
      </c>
      <c r="E581" s="87" t="s">
        <v>231</v>
      </c>
      <c r="F581" s="87" t="s">
        <v>748</v>
      </c>
      <c r="G581" s="93">
        <v>0.10010582389436599</v>
      </c>
      <c r="H581" s="93">
        <v>63.931896005380302</v>
      </c>
      <c r="I581" s="86" t="str">
        <f t="shared" si="10"/>
        <v>Pig|700to900</v>
      </c>
      <c r="J581" s="93"/>
      <c r="K581" s="93"/>
      <c r="L581" s="93"/>
      <c r="M581" s="45"/>
    </row>
    <row r="582" spans="1:13" x14ac:dyDescent="0.35">
      <c r="A582" s="85" t="s">
        <v>730</v>
      </c>
      <c r="B582" s="92" t="s">
        <v>258</v>
      </c>
      <c r="C582" s="92" t="b">
        <f>TRUE()</f>
        <v>1</v>
      </c>
      <c r="D582" s="92" t="s">
        <v>230</v>
      </c>
      <c r="E582" s="87" t="s">
        <v>237</v>
      </c>
      <c r="F582" s="87" t="s">
        <v>749</v>
      </c>
      <c r="G582" s="93">
        <v>0.916708746388878</v>
      </c>
      <c r="H582" s="93">
        <v>36.433848543574797</v>
      </c>
      <c r="I582" s="86" t="str">
        <f t="shared" si="10"/>
        <v>Pig|700to900</v>
      </c>
      <c r="J582" s="93"/>
      <c r="K582" s="93"/>
      <c r="L582" s="93"/>
      <c r="M582" s="45"/>
    </row>
    <row r="583" spans="1:13" x14ac:dyDescent="0.35">
      <c r="A583" s="85" t="s">
        <v>730</v>
      </c>
      <c r="B583" s="92" t="s">
        <v>258</v>
      </c>
      <c r="C583" s="92" t="b">
        <f>TRUE()</f>
        <v>1</v>
      </c>
      <c r="D583" s="92" t="s">
        <v>240</v>
      </c>
      <c r="E583" s="87" t="s">
        <v>237</v>
      </c>
      <c r="F583" s="87" t="s">
        <v>750</v>
      </c>
      <c r="G583" s="93">
        <v>1.47211499865639</v>
      </c>
      <c r="H583" s="93">
        <v>39.9153856639644</v>
      </c>
      <c r="I583" s="86" t="str">
        <f t="shared" si="10"/>
        <v>Pig|900to1200</v>
      </c>
      <c r="J583" s="93"/>
      <c r="K583" s="93"/>
      <c r="L583" s="93"/>
      <c r="M583" s="45"/>
    </row>
    <row r="584" spans="1:13" x14ac:dyDescent="0.35">
      <c r="A584" s="85" t="s">
        <v>730</v>
      </c>
      <c r="B584" s="92" t="s">
        <v>264</v>
      </c>
      <c r="C584" s="92" t="b">
        <f>TRUE()</f>
        <v>1</v>
      </c>
      <c r="D584" s="92" t="s">
        <v>230</v>
      </c>
      <c r="E584" s="87" t="s">
        <v>231</v>
      </c>
      <c r="F584" s="87" t="s">
        <v>751</v>
      </c>
      <c r="G584" s="93">
        <v>9.6627632146829595E-2</v>
      </c>
      <c r="H584" s="93">
        <v>113.769592077864</v>
      </c>
      <c r="I584" s="86" t="str">
        <f t="shared" si="10"/>
        <v>Poultry|700to900</v>
      </c>
      <c r="J584" s="93"/>
      <c r="K584" s="93"/>
      <c r="L584" s="93"/>
      <c r="M584" s="45"/>
    </row>
    <row r="585" spans="1:13" x14ac:dyDescent="0.35">
      <c r="A585" s="85" t="s">
        <v>730</v>
      </c>
      <c r="B585" s="92" t="s">
        <v>264</v>
      </c>
      <c r="C585" s="92" t="b">
        <f>TRUE()</f>
        <v>1</v>
      </c>
      <c r="D585" s="92" t="s">
        <v>230</v>
      </c>
      <c r="E585" s="87" t="s">
        <v>237</v>
      </c>
      <c r="F585" s="87" t="s">
        <v>752</v>
      </c>
      <c r="G585" s="93">
        <v>0.76711740664328099</v>
      </c>
      <c r="H585" s="93">
        <v>59.727377229758901</v>
      </c>
      <c r="I585" s="86" t="str">
        <f t="shared" si="10"/>
        <v>Poultry|700to900</v>
      </c>
      <c r="J585" s="93"/>
      <c r="K585" s="93"/>
      <c r="L585" s="93"/>
      <c r="M585" s="45"/>
    </row>
    <row r="586" spans="1:13" x14ac:dyDescent="0.35">
      <c r="A586" s="85" t="s">
        <v>730</v>
      </c>
      <c r="B586" s="92" t="s">
        <v>264</v>
      </c>
      <c r="C586" s="92" t="b">
        <f>FALSE()</f>
        <v>0</v>
      </c>
      <c r="D586" s="92" t="s">
        <v>240</v>
      </c>
      <c r="E586" s="87" t="s">
        <v>231</v>
      </c>
      <c r="F586" s="87" t="s">
        <v>753</v>
      </c>
      <c r="G586" s="93">
        <v>0.15911890908015999</v>
      </c>
      <c r="H586" s="93">
        <v>118.863688290044</v>
      </c>
      <c r="I586" s="86" t="str">
        <f t="shared" si="10"/>
        <v>Poultry|900to1200</v>
      </c>
      <c r="J586" s="93"/>
      <c r="K586" s="93"/>
      <c r="L586" s="93"/>
      <c r="M586" s="45"/>
    </row>
    <row r="587" spans="1:13" x14ac:dyDescent="0.35">
      <c r="A587" s="85" t="s">
        <v>730</v>
      </c>
      <c r="B587" s="92" t="s">
        <v>264</v>
      </c>
      <c r="C587" s="92" t="b">
        <f>TRUE()</f>
        <v>1</v>
      </c>
      <c r="D587" s="92" t="s">
        <v>240</v>
      </c>
      <c r="E587" s="87" t="s">
        <v>231</v>
      </c>
      <c r="F587" s="87" t="s">
        <v>754</v>
      </c>
      <c r="G587" s="93">
        <v>0.156519288683897</v>
      </c>
      <c r="H587" s="93">
        <v>119.35718239385</v>
      </c>
      <c r="I587" s="86" t="str">
        <f t="shared" si="10"/>
        <v>Poultry|900to1200</v>
      </c>
      <c r="J587" s="93"/>
      <c r="K587" s="93"/>
      <c r="L587" s="93"/>
      <c r="M587" s="45"/>
    </row>
    <row r="588" spans="1:13" x14ac:dyDescent="0.35">
      <c r="A588" s="85" t="s">
        <v>730</v>
      </c>
      <c r="B588" s="92" t="s">
        <v>264</v>
      </c>
      <c r="C588" s="92" t="b">
        <f>TRUE()</f>
        <v>1</v>
      </c>
      <c r="D588" s="92" t="s">
        <v>240</v>
      </c>
      <c r="E588" s="87" t="s">
        <v>234</v>
      </c>
      <c r="F588" s="87" t="s">
        <v>755</v>
      </c>
      <c r="G588" s="93">
        <v>0.80456570463843902</v>
      </c>
      <c r="H588" s="93">
        <v>89.755209995562097</v>
      </c>
      <c r="I588" s="86" t="str">
        <f t="shared" si="10"/>
        <v>Poultry|900to1200</v>
      </c>
      <c r="J588" s="93"/>
      <c r="K588" s="93"/>
      <c r="L588" s="93"/>
      <c r="M588" s="45"/>
    </row>
    <row r="589" spans="1:13" x14ac:dyDescent="0.35">
      <c r="A589" s="85" t="s">
        <v>730</v>
      </c>
      <c r="B589" s="92" t="s">
        <v>264</v>
      </c>
      <c r="C589" s="92" t="b">
        <f>TRUE()</f>
        <v>1</v>
      </c>
      <c r="D589" s="92" t="s">
        <v>240</v>
      </c>
      <c r="E589" s="87" t="s">
        <v>237</v>
      </c>
      <c r="F589" s="87" t="s">
        <v>756</v>
      </c>
      <c r="G589" s="93">
        <v>1.2599788251842801</v>
      </c>
      <c r="H589" s="93">
        <v>64.756794155825006</v>
      </c>
      <c r="I589" s="86" t="str">
        <f t="shared" si="10"/>
        <v>Poultry|900to1200</v>
      </c>
      <c r="J589" s="93"/>
      <c r="K589" s="93"/>
      <c r="L589" s="93"/>
      <c r="M589" s="45"/>
    </row>
    <row r="590" spans="1:13" x14ac:dyDescent="0.35">
      <c r="A590" s="85" t="s">
        <v>730</v>
      </c>
      <c r="B590" s="92" t="s">
        <v>269</v>
      </c>
      <c r="C590" s="92" t="b">
        <f>TRUE()</f>
        <v>1</v>
      </c>
      <c r="D590" s="92" t="s">
        <v>230</v>
      </c>
      <c r="E590" s="87" t="s">
        <v>231</v>
      </c>
      <c r="F590" s="87" t="s">
        <v>757</v>
      </c>
      <c r="G590" s="93">
        <v>0.107720805185229</v>
      </c>
      <c r="H590" s="93">
        <v>40.761600382413803</v>
      </c>
      <c r="I590" s="86" t="str">
        <f t="shared" si="10"/>
        <v>Dairy|700to900</v>
      </c>
      <c r="J590" s="93"/>
      <c r="K590" s="93"/>
      <c r="L590" s="93"/>
      <c r="M590" s="45"/>
    </row>
    <row r="591" spans="1:13" x14ac:dyDescent="0.35">
      <c r="A591" s="85" t="s">
        <v>730</v>
      </c>
      <c r="B591" s="92" t="s">
        <v>269</v>
      </c>
      <c r="C591" s="92" t="b">
        <f>TRUE()</f>
        <v>1</v>
      </c>
      <c r="D591" s="92" t="s">
        <v>230</v>
      </c>
      <c r="E591" s="87" t="s">
        <v>237</v>
      </c>
      <c r="F591" s="87" t="s">
        <v>758</v>
      </c>
      <c r="G591" s="93">
        <v>1.1131409197836999</v>
      </c>
      <c r="H591" s="93">
        <v>18.586364935756901</v>
      </c>
      <c r="I591" s="86" t="str">
        <f t="shared" si="10"/>
        <v>Dairy|700to900</v>
      </c>
      <c r="J591" s="93"/>
      <c r="K591" s="93"/>
      <c r="L591" s="93"/>
      <c r="M591" s="45"/>
    </row>
    <row r="592" spans="1:13" x14ac:dyDescent="0.35">
      <c r="A592" s="85" t="s">
        <v>730</v>
      </c>
      <c r="B592" s="92" t="s">
        <v>273</v>
      </c>
      <c r="C592" s="92" t="b">
        <f>TRUE()</f>
        <v>1</v>
      </c>
      <c r="D592" s="92" t="s">
        <v>230</v>
      </c>
      <c r="E592" s="87" t="s">
        <v>231</v>
      </c>
      <c r="F592" s="87" t="s">
        <v>759</v>
      </c>
      <c r="G592" s="93">
        <v>6.1982789954577303E-2</v>
      </c>
      <c r="H592" s="93">
        <v>12.4556218206996</v>
      </c>
      <c r="I592" s="86" t="str">
        <f t="shared" si="10"/>
        <v>Lowland|700to900</v>
      </c>
      <c r="J592" s="93"/>
      <c r="K592" s="93"/>
      <c r="L592" s="93"/>
      <c r="M592" s="45"/>
    </row>
    <row r="593" spans="1:13" x14ac:dyDescent="0.35">
      <c r="A593" s="85" t="s">
        <v>730</v>
      </c>
      <c r="B593" s="92" t="s">
        <v>273</v>
      </c>
      <c r="C593" s="92" t="b">
        <f>FALSE()</f>
        <v>0</v>
      </c>
      <c r="D593" s="92" t="s">
        <v>230</v>
      </c>
      <c r="E593" s="87" t="s">
        <v>234</v>
      </c>
      <c r="F593" s="87" t="s">
        <v>760</v>
      </c>
      <c r="G593" s="93">
        <v>0.151283324574461</v>
      </c>
      <c r="H593" s="93">
        <v>9.7359893878467894</v>
      </c>
      <c r="I593" s="86" t="str">
        <f t="shared" si="10"/>
        <v>Lowland|700to900</v>
      </c>
      <c r="J593" s="93"/>
      <c r="K593" s="93"/>
      <c r="L593" s="93"/>
      <c r="M593" s="45"/>
    </row>
    <row r="594" spans="1:13" x14ac:dyDescent="0.35">
      <c r="A594" s="85" t="s">
        <v>730</v>
      </c>
      <c r="B594" s="92" t="s">
        <v>273</v>
      </c>
      <c r="C594" s="92" t="b">
        <f>TRUE()</f>
        <v>1</v>
      </c>
      <c r="D594" s="92" t="s">
        <v>230</v>
      </c>
      <c r="E594" s="87" t="s">
        <v>234</v>
      </c>
      <c r="F594" s="87" t="s">
        <v>761</v>
      </c>
      <c r="G594" s="93">
        <v>0.15128316750267101</v>
      </c>
      <c r="H594" s="93">
        <v>9.6773587932018597</v>
      </c>
      <c r="I594" s="86" t="str">
        <f t="shared" si="10"/>
        <v>Lowland|700to900</v>
      </c>
      <c r="J594" s="93"/>
      <c r="K594" s="93"/>
      <c r="L594" s="93"/>
      <c r="M594" s="45"/>
    </row>
    <row r="595" spans="1:13" x14ac:dyDescent="0.35">
      <c r="A595" s="85" t="s">
        <v>730</v>
      </c>
      <c r="B595" s="92" t="s">
        <v>273</v>
      </c>
      <c r="C595" s="92" t="b">
        <f>FALSE()</f>
        <v>0</v>
      </c>
      <c r="D595" s="92" t="s">
        <v>230</v>
      </c>
      <c r="E595" s="87" t="s">
        <v>237</v>
      </c>
      <c r="F595" s="87" t="s">
        <v>762</v>
      </c>
      <c r="G595" s="93">
        <v>0.56353983144795605</v>
      </c>
      <c r="H595" s="93">
        <v>7.0926745449266901</v>
      </c>
      <c r="I595" s="86" t="str">
        <f t="shared" si="10"/>
        <v>Lowland|700to900</v>
      </c>
      <c r="J595" s="93"/>
      <c r="K595" s="93"/>
      <c r="L595" s="93"/>
      <c r="M595" s="45"/>
    </row>
    <row r="596" spans="1:13" x14ac:dyDescent="0.35">
      <c r="A596" s="85" t="s">
        <v>730</v>
      </c>
      <c r="B596" s="92" t="s">
        <v>273</v>
      </c>
      <c r="C596" s="92" t="b">
        <f>TRUE()</f>
        <v>1</v>
      </c>
      <c r="D596" s="92" t="s">
        <v>230</v>
      </c>
      <c r="E596" s="87" t="s">
        <v>237</v>
      </c>
      <c r="F596" s="87" t="s">
        <v>763</v>
      </c>
      <c r="G596" s="93">
        <v>0.56351196180610796</v>
      </c>
      <c r="H596" s="93">
        <v>7.0745422870603898</v>
      </c>
      <c r="I596" s="86" t="str">
        <f t="shared" si="10"/>
        <v>Lowland|700to900</v>
      </c>
      <c r="J596" s="93"/>
      <c r="K596" s="93"/>
      <c r="L596" s="93"/>
      <c r="M596" s="45"/>
    </row>
    <row r="597" spans="1:13" x14ac:dyDescent="0.35">
      <c r="A597" s="85" t="s">
        <v>730</v>
      </c>
      <c r="B597" s="92" t="s">
        <v>273</v>
      </c>
      <c r="C597" s="92" t="b">
        <f>FALSE()</f>
        <v>0</v>
      </c>
      <c r="D597" s="92" t="s">
        <v>240</v>
      </c>
      <c r="E597" s="87" t="s">
        <v>231</v>
      </c>
      <c r="F597" s="87" t="s">
        <v>764</v>
      </c>
      <c r="G597" s="93">
        <v>0.102943910199106</v>
      </c>
      <c r="H597" s="93">
        <v>13.4247092336631</v>
      </c>
      <c r="I597" s="86" t="str">
        <f t="shared" si="10"/>
        <v>Lowland|900to1200</v>
      </c>
      <c r="J597" s="93"/>
      <c r="K597" s="93"/>
      <c r="L597" s="93"/>
      <c r="M597" s="45"/>
    </row>
    <row r="598" spans="1:13" x14ac:dyDescent="0.35">
      <c r="A598" s="85" t="s">
        <v>730</v>
      </c>
      <c r="B598" s="92" t="s">
        <v>273</v>
      </c>
      <c r="C598" s="92" t="b">
        <f>TRUE()</f>
        <v>1</v>
      </c>
      <c r="D598" s="92" t="s">
        <v>240</v>
      </c>
      <c r="E598" s="87" t="s">
        <v>231</v>
      </c>
      <c r="F598" s="87" t="s">
        <v>765</v>
      </c>
      <c r="G598" s="93">
        <v>0.102943748540706</v>
      </c>
      <c r="H598" s="93">
        <v>13.346203845770701</v>
      </c>
      <c r="I598" s="86" t="str">
        <f t="shared" si="10"/>
        <v>Lowland|900to1200</v>
      </c>
      <c r="J598" s="93"/>
      <c r="K598" s="93"/>
      <c r="L598" s="93"/>
      <c r="M598" s="45"/>
    </row>
    <row r="599" spans="1:13" x14ac:dyDescent="0.35">
      <c r="A599" s="85" t="s">
        <v>730</v>
      </c>
      <c r="B599" s="92" t="s">
        <v>273</v>
      </c>
      <c r="C599" s="92" t="b">
        <f>TRUE()</f>
        <v>1</v>
      </c>
      <c r="D599" s="92" t="s">
        <v>240</v>
      </c>
      <c r="E599" s="87" t="s">
        <v>234</v>
      </c>
      <c r="F599" s="87" t="s">
        <v>766</v>
      </c>
      <c r="G599" s="93">
        <v>0.27975619658168299</v>
      </c>
      <c r="H599" s="93">
        <v>12.365539503829099</v>
      </c>
      <c r="I599" s="86" t="str">
        <f t="shared" si="10"/>
        <v>Lowland|900to1200</v>
      </c>
      <c r="J599" s="93"/>
      <c r="K599" s="93"/>
      <c r="L599" s="93"/>
      <c r="M599" s="45"/>
    </row>
    <row r="600" spans="1:13" x14ac:dyDescent="0.35">
      <c r="A600" s="85" t="s">
        <v>730</v>
      </c>
      <c r="B600" s="92" t="s">
        <v>273</v>
      </c>
      <c r="C600" s="92" t="b">
        <f>TRUE()</f>
        <v>1</v>
      </c>
      <c r="D600" s="92" t="s">
        <v>240</v>
      </c>
      <c r="E600" s="87" t="s">
        <v>237</v>
      </c>
      <c r="F600" s="87" t="s">
        <v>767</v>
      </c>
      <c r="G600" s="93">
        <v>0.96375227774336703</v>
      </c>
      <c r="H600" s="93">
        <v>9.3045429402143203</v>
      </c>
      <c r="I600" s="86" t="str">
        <f t="shared" si="10"/>
        <v>Lowland|900to1200</v>
      </c>
      <c r="J600" s="93"/>
      <c r="K600" s="93"/>
      <c r="L600" s="93"/>
      <c r="M600" s="45"/>
    </row>
    <row r="601" spans="1:13" x14ac:dyDescent="0.35">
      <c r="A601" s="85" t="s">
        <v>730</v>
      </c>
      <c r="B601" s="92" t="s">
        <v>282</v>
      </c>
      <c r="C601" s="92" t="b">
        <f>TRUE()</f>
        <v>1</v>
      </c>
      <c r="D601" s="92" t="s">
        <v>230</v>
      </c>
      <c r="E601" s="87" t="s">
        <v>231</v>
      </c>
      <c r="F601" s="87" t="s">
        <v>768</v>
      </c>
      <c r="G601" s="93">
        <v>9.41622909047517E-2</v>
      </c>
      <c r="H601" s="93">
        <v>26.028527024641701</v>
      </c>
      <c r="I601" s="86" t="str">
        <f t="shared" si="10"/>
        <v>Mixed|700to900</v>
      </c>
      <c r="J601" s="93"/>
      <c r="K601" s="93"/>
      <c r="L601" s="93"/>
      <c r="M601" s="45"/>
    </row>
    <row r="602" spans="1:13" x14ac:dyDescent="0.35">
      <c r="A602" s="85" t="s">
        <v>730</v>
      </c>
      <c r="B602" s="92" t="s">
        <v>282</v>
      </c>
      <c r="C602" s="92" t="b">
        <f>TRUE()</f>
        <v>1</v>
      </c>
      <c r="D602" s="92" t="s">
        <v>230</v>
      </c>
      <c r="E602" s="87" t="s">
        <v>234</v>
      </c>
      <c r="F602" s="87" t="s">
        <v>769</v>
      </c>
      <c r="G602" s="93">
        <v>0.53118971014169103</v>
      </c>
      <c r="H602" s="93">
        <v>19.942162336777599</v>
      </c>
      <c r="I602" s="86" t="str">
        <f t="shared" si="10"/>
        <v>Mixed|700to900</v>
      </c>
      <c r="J602" s="93"/>
      <c r="K602" s="93"/>
      <c r="L602" s="93"/>
      <c r="M602" s="45"/>
    </row>
    <row r="603" spans="1:13" x14ac:dyDescent="0.35">
      <c r="A603" s="85" t="s">
        <v>730</v>
      </c>
      <c r="B603" s="92" t="s">
        <v>282</v>
      </c>
      <c r="C603" s="92" t="b">
        <f>TRUE()</f>
        <v>1</v>
      </c>
      <c r="D603" s="92" t="s">
        <v>230</v>
      </c>
      <c r="E603" s="87" t="s">
        <v>237</v>
      </c>
      <c r="F603" s="87" t="s">
        <v>770</v>
      </c>
      <c r="G603" s="93">
        <v>0.88172785217591398</v>
      </c>
      <c r="H603" s="93">
        <v>17.195689790365002</v>
      </c>
      <c r="I603" s="86" t="str">
        <f t="shared" si="10"/>
        <v>Mixed|700to900</v>
      </c>
      <c r="J603" s="93"/>
      <c r="K603" s="93"/>
      <c r="L603" s="93"/>
      <c r="M603" s="45"/>
    </row>
    <row r="604" spans="1:13" x14ac:dyDescent="0.35">
      <c r="A604" s="85" t="s">
        <v>730</v>
      </c>
      <c r="B604" s="92" t="s">
        <v>282</v>
      </c>
      <c r="C604" s="92" t="b">
        <f>TRUE()</f>
        <v>1</v>
      </c>
      <c r="D604" s="92" t="s">
        <v>240</v>
      </c>
      <c r="E604" s="87" t="s">
        <v>231</v>
      </c>
      <c r="F604" s="87" t="s">
        <v>771</v>
      </c>
      <c r="G604" s="93">
        <v>0.161777847683613</v>
      </c>
      <c r="H604" s="93">
        <v>27.6706609259431</v>
      </c>
      <c r="I604" s="86" t="str">
        <f t="shared" si="10"/>
        <v>Mixed|900to1200</v>
      </c>
      <c r="J604" s="93"/>
      <c r="K604" s="93"/>
      <c r="L604" s="93"/>
      <c r="M604" s="45"/>
    </row>
    <row r="605" spans="1:13" x14ac:dyDescent="0.35">
      <c r="A605" s="85" t="s">
        <v>730</v>
      </c>
      <c r="B605" s="92" t="s">
        <v>282</v>
      </c>
      <c r="C605" s="92" t="b">
        <f>TRUE()</f>
        <v>1</v>
      </c>
      <c r="D605" s="92" t="s">
        <v>240</v>
      </c>
      <c r="E605" s="87" t="s">
        <v>234</v>
      </c>
      <c r="F605" s="87" t="s">
        <v>772</v>
      </c>
      <c r="G605" s="93">
        <v>1.00846976147173</v>
      </c>
      <c r="H605" s="93">
        <v>25.153395811186599</v>
      </c>
      <c r="I605" s="86" t="str">
        <f t="shared" si="10"/>
        <v>Mixed|900to1200</v>
      </c>
      <c r="J605" s="93"/>
      <c r="K605" s="93"/>
      <c r="L605" s="93"/>
      <c r="M605" s="45"/>
    </row>
    <row r="606" spans="1:13" x14ac:dyDescent="0.35">
      <c r="A606" s="85" t="s">
        <v>730</v>
      </c>
      <c r="B606" s="92" t="s">
        <v>282</v>
      </c>
      <c r="C606" s="92" t="b">
        <f>TRUE()</f>
        <v>1</v>
      </c>
      <c r="D606" s="92" t="s">
        <v>240</v>
      </c>
      <c r="E606" s="87" t="s">
        <v>237</v>
      </c>
      <c r="F606" s="87" t="s">
        <v>773</v>
      </c>
      <c r="G606" s="93">
        <v>1.4504553577461401</v>
      </c>
      <c r="H606" s="93">
        <v>20.087057011928199</v>
      </c>
      <c r="I606" s="86" t="str">
        <f t="shared" si="10"/>
        <v>Mixed|900to1200</v>
      </c>
      <c r="J606" s="93"/>
      <c r="K606" s="93"/>
      <c r="L606" s="93"/>
      <c r="M606" s="45"/>
    </row>
    <row r="607" spans="1:13" x14ac:dyDescent="0.35">
      <c r="A607" s="94" t="s">
        <v>774</v>
      </c>
      <c r="B607" s="92" t="s">
        <v>774</v>
      </c>
      <c r="C607" s="92" t="s">
        <v>774</v>
      </c>
      <c r="D607" s="92" t="s">
        <v>774</v>
      </c>
      <c r="E607" s="95" t="s">
        <v>775</v>
      </c>
      <c r="F607" s="86" t="str">
        <f t="shared" ref="F607:F614" si="11">"|"&amp;"|"&amp;"|"&amp;E607</f>
        <v>|||Greenspace</v>
      </c>
      <c r="G607" s="96"/>
      <c r="H607" s="93">
        <v>3</v>
      </c>
      <c r="I607" s="86"/>
      <c r="J607" s="86"/>
      <c r="K607" s="86"/>
      <c r="L607" s="86"/>
      <c r="M607" s="88"/>
    </row>
    <row r="608" spans="1:13" ht="31" x14ac:dyDescent="0.35">
      <c r="A608" s="94" t="s">
        <v>774</v>
      </c>
      <c r="B608" s="92" t="s">
        <v>774</v>
      </c>
      <c r="C608" s="92" t="s">
        <v>774</v>
      </c>
      <c r="D608" s="92" t="s">
        <v>774</v>
      </c>
      <c r="E608" s="95" t="s">
        <v>776</v>
      </c>
      <c r="F608" s="86" t="str">
        <f t="shared" si="11"/>
        <v>|||Community food growing</v>
      </c>
      <c r="G608" s="97"/>
      <c r="H608" s="93">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19.121686908953301</v>
      </c>
      <c r="I608" s="86"/>
      <c r="J608" s="86"/>
      <c r="K608" s="86"/>
      <c r="L608" s="86"/>
      <c r="M608" s="88"/>
    </row>
    <row r="609" spans="1:13" x14ac:dyDescent="0.35">
      <c r="A609" s="94" t="s">
        <v>774</v>
      </c>
      <c r="B609" s="92" t="s">
        <v>774</v>
      </c>
      <c r="C609" s="92" t="s">
        <v>774</v>
      </c>
      <c r="D609" s="92" t="s">
        <v>774</v>
      </c>
      <c r="E609" s="95" t="s">
        <v>777</v>
      </c>
      <c r="F609" s="86" t="str">
        <f t="shared" si="11"/>
        <v>|||Woodland</v>
      </c>
      <c r="G609" s="96"/>
      <c r="H609" s="93">
        <v>3</v>
      </c>
      <c r="I609" s="86"/>
      <c r="J609" s="86"/>
      <c r="K609" s="86"/>
      <c r="L609" s="86"/>
      <c r="M609" s="88"/>
    </row>
    <row r="610" spans="1:13" x14ac:dyDescent="0.35">
      <c r="A610" s="94" t="s">
        <v>774</v>
      </c>
      <c r="B610" s="92" t="s">
        <v>774</v>
      </c>
      <c r="C610" s="92" t="s">
        <v>774</v>
      </c>
      <c r="D610" s="92" t="s">
        <v>774</v>
      </c>
      <c r="E610" s="95" t="s">
        <v>778</v>
      </c>
      <c r="F610" s="86" t="str">
        <f t="shared" si="11"/>
        <v>|||Shrub</v>
      </c>
      <c r="G610" s="96"/>
      <c r="H610" s="93">
        <v>3</v>
      </c>
      <c r="I610" s="86"/>
      <c r="J610" s="86"/>
      <c r="K610" s="86"/>
      <c r="L610" s="86"/>
      <c r="M610" s="88"/>
    </row>
    <row r="611" spans="1:13" x14ac:dyDescent="0.35">
      <c r="A611" s="94" t="s">
        <v>774</v>
      </c>
      <c r="B611" s="92" t="s">
        <v>774</v>
      </c>
      <c r="C611" s="92" t="s">
        <v>774</v>
      </c>
      <c r="D611" s="92" t="s">
        <v>774</v>
      </c>
      <c r="E611" s="95" t="s">
        <v>779</v>
      </c>
      <c r="F611" s="86" t="str">
        <f t="shared" si="11"/>
        <v>|||Water</v>
      </c>
      <c r="G611" s="96"/>
      <c r="H611" s="93">
        <v>0</v>
      </c>
      <c r="I611" s="86"/>
      <c r="J611" s="86"/>
      <c r="K611" s="86"/>
      <c r="L611" s="86"/>
      <c r="M611" s="88"/>
    </row>
    <row r="612" spans="1:13" x14ac:dyDescent="0.35">
      <c r="A612" s="94" t="s">
        <v>774</v>
      </c>
      <c r="B612" s="92" t="s">
        <v>774</v>
      </c>
      <c r="C612" s="92" t="s">
        <v>774</v>
      </c>
      <c r="D612" s="92" t="s">
        <v>774</v>
      </c>
      <c r="E612" s="86" t="s">
        <v>103</v>
      </c>
      <c r="F612" s="86" t="str">
        <f t="shared" si="11"/>
        <v>|||Residential urban land</v>
      </c>
      <c r="G612" s="93"/>
      <c r="H612" s="93">
        <f>VLOOKUP(Nutrients_from_current_land_use!B7,Value_look_up_tables!A618:I640,9,FALSE())</f>
        <v>14.4457151715</v>
      </c>
      <c r="I612" s="86"/>
      <c r="J612" s="86"/>
      <c r="K612" s="86"/>
      <c r="L612" s="86"/>
      <c r="M612" s="88"/>
    </row>
    <row r="613" spans="1:13" ht="31" x14ac:dyDescent="0.35">
      <c r="A613" s="94" t="s">
        <v>774</v>
      </c>
      <c r="B613" s="92" t="s">
        <v>774</v>
      </c>
      <c r="C613" s="92" t="s">
        <v>774</v>
      </c>
      <c r="D613" s="92" t="s">
        <v>774</v>
      </c>
      <c r="E613" s="86" t="s">
        <v>97</v>
      </c>
      <c r="F613" s="86" t="str">
        <f t="shared" si="11"/>
        <v>|||Commercial/industrial urban land</v>
      </c>
      <c r="G613" s="93"/>
      <c r="H613" s="93">
        <f>VLOOKUP(Nutrients_from_current_land_use!B7,Value_look_up_tables!A618:K640,10,FALSE())</f>
        <v>7.7043814248000002</v>
      </c>
      <c r="I613" s="86"/>
      <c r="J613" s="86"/>
      <c r="K613" s="86"/>
      <c r="L613" s="86"/>
      <c r="M613" s="88"/>
    </row>
    <row r="614" spans="1:13" x14ac:dyDescent="0.35">
      <c r="A614" s="98" t="s">
        <v>774</v>
      </c>
      <c r="B614" s="99" t="s">
        <v>774</v>
      </c>
      <c r="C614" s="99" t="s">
        <v>774</v>
      </c>
      <c r="D614" s="99" t="s">
        <v>774</v>
      </c>
      <c r="E614" s="89" t="s">
        <v>780</v>
      </c>
      <c r="F614" s="89" t="str">
        <f t="shared" si="11"/>
        <v>|||Open urban land</v>
      </c>
      <c r="G614" s="100"/>
      <c r="H614" s="100">
        <f>VLOOKUP(Nutrients_from_current_land_use!B7,Value_look_up_tables!A618:N640,11,FALSE())</f>
        <v>8.5153689432000004</v>
      </c>
      <c r="I614" s="89"/>
      <c r="J614" s="89"/>
      <c r="K614" s="89"/>
      <c r="L614" s="89"/>
      <c r="M614" s="90"/>
    </row>
    <row r="615" spans="1:13" x14ac:dyDescent="0.35">
      <c r="A615" s="58"/>
      <c r="B615" s="58"/>
      <c r="C615" s="58"/>
      <c r="D615" s="58"/>
      <c r="E615" s="58"/>
      <c r="F615" s="58"/>
      <c r="G615" s="101"/>
      <c r="H615" s="101"/>
      <c r="I615" s="58"/>
      <c r="J615" s="58"/>
      <c r="K615" s="58"/>
      <c r="L615" s="58"/>
      <c r="M615" s="58"/>
    </row>
    <row r="616" spans="1:13" s="82" customFormat="1" ht="37.5" customHeight="1" x14ac:dyDescent="0.35">
      <c r="A616" s="84" t="s">
        <v>781</v>
      </c>
      <c r="B616" s="91"/>
      <c r="C616" s="91"/>
      <c r="D616" s="63"/>
      <c r="E616" s="63"/>
      <c r="F616" s="63"/>
      <c r="G616" s="102"/>
      <c r="H616" s="102"/>
      <c r="I616" s="63"/>
      <c r="J616" s="63"/>
      <c r="K616" s="63"/>
      <c r="L616" s="63"/>
      <c r="M616" s="63"/>
    </row>
    <row r="617" spans="1:13" ht="62" x14ac:dyDescent="0.35">
      <c r="A617" s="13" t="s">
        <v>782</v>
      </c>
      <c r="B617" s="14" t="s">
        <v>783</v>
      </c>
      <c r="C617" s="14" t="s">
        <v>784</v>
      </c>
      <c r="D617" s="14" t="s">
        <v>785</v>
      </c>
      <c r="E617" s="14" t="s">
        <v>786</v>
      </c>
      <c r="F617" s="14" t="s">
        <v>787</v>
      </c>
      <c r="G617" s="14" t="s">
        <v>788</v>
      </c>
      <c r="H617" s="14" t="s">
        <v>789</v>
      </c>
      <c r="I617" s="14" t="s">
        <v>790</v>
      </c>
      <c r="J617" s="14" t="s">
        <v>791</v>
      </c>
      <c r="K617" s="15" t="s">
        <v>792</v>
      </c>
      <c r="L617" s="9"/>
      <c r="M617" s="9"/>
    </row>
    <row r="618" spans="1:13" x14ac:dyDescent="0.35">
      <c r="A618" s="16" t="s">
        <v>793</v>
      </c>
      <c r="B618" s="97">
        <v>516.5</v>
      </c>
      <c r="C618" s="3" t="s">
        <v>794</v>
      </c>
      <c r="D618" s="97">
        <v>47.366326420209802</v>
      </c>
      <c r="E618" s="97">
        <v>63.9463264202098</v>
      </c>
      <c r="F618" s="97">
        <v>1.00305301143757</v>
      </c>
      <c r="G618" s="97">
        <v>0.73394122788115101</v>
      </c>
      <c r="H618" s="97">
        <v>0.53822356711284403</v>
      </c>
      <c r="I618" s="97">
        <v>9.4130591148709293</v>
      </c>
      <c r="J618" s="97">
        <v>5.0202981945978298</v>
      </c>
      <c r="K618" s="103">
        <v>5.5487506361344403</v>
      </c>
      <c r="L618" s="104"/>
      <c r="M618" s="104"/>
    </row>
    <row r="619" spans="1:13" x14ac:dyDescent="0.35">
      <c r="A619" s="16" t="s">
        <v>795</v>
      </c>
      <c r="B619" s="97">
        <v>537.54999999999995</v>
      </c>
      <c r="C619" s="3" t="s">
        <v>794</v>
      </c>
      <c r="D619" s="97">
        <v>47.605509573313697</v>
      </c>
      <c r="E619" s="97">
        <v>64.185509573313695</v>
      </c>
      <c r="F619" s="97">
        <v>1.04920400851653</v>
      </c>
      <c r="G619" s="97">
        <v>0.76771025013404304</v>
      </c>
      <c r="H619" s="97">
        <v>0.56298751676496495</v>
      </c>
      <c r="I619" s="97">
        <v>9.8333323912734105</v>
      </c>
      <c r="J619" s="97">
        <v>5.2444439420124898</v>
      </c>
      <c r="K619" s="103">
        <v>5.7964906727506396</v>
      </c>
      <c r="L619" s="104"/>
      <c r="M619" s="104"/>
    </row>
    <row r="620" spans="1:13" x14ac:dyDescent="0.35">
      <c r="A620" s="16" t="s">
        <v>796</v>
      </c>
      <c r="B620" s="97">
        <v>562.54999999999995</v>
      </c>
      <c r="C620" s="3" t="s">
        <v>794</v>
      </c>
      <c r="D620" s="97">
        <v>47.8624816470968</v>
      </c>
      <c r="E620" s="97">
        <v>64.442481647096798</v>
      </c>
      <c r="F620" s="97">
        <v>1.10392660107355</v>
      </c>
      <c r="G620" s="97">
        <v>0.80775117151722897</v>
      </c>
      <c r="H620" s="97">
        <v>0.59235085911263496</v>
      </c>
      <c r="I620" s="97">
        <v>10.3318536444137</v>
      </c>
      <c r="J620" s="97">
        <v>5.5103219436872903</v>
      </c>
      <c r="K620" s="103">
        <v>6.0903558324964804</v>
      </c>
      <c r="L620" s="104"/>
      <c r="M620" s="104"/>
    </row>
    <row r="621" spans="1:13" x14ac:dyDescent="0.35">
      <c r="A621" s="16" t="s">
        <v>797</v>
      </c>
      <c r="B621" s="97">
        <v>587.54999999999995</v>
      </c>
      <c r="C621" s="3" t="s">
        <v>794</v>
      </c>
      <c r="D621" s="97">
        <v>48.089720428979902</v>
      </c>
      <c r="E621" s="97">
        <v>64.6697204289799</v>
      </c>
      <c r="F621" s="97">
        <v>1.15845972475993</v>
      </c>
      <c r="G621" s="97">
        <v>0.84765345714141405</v>
      </c>
      <c r="H621" s="97">
        <v>0.62161253523703697</v>
      </c>
      <c r="I621" s="97">
        <v>10.8290578578434</v>
      </c>
      <c r="J621" s="97">
        <v>5.7754975241831703</v>
      </c>
      <c r="K621" s="103">
        <v>6.38344463199192</v>
      </c>
      <c r="L621" s="104"/>
      <c r="M621" s="104"/>
    </row>
    <row r="622" spans="1:13" x14ac:dyDescent="0.35">
      <c r="A622" s="16" t="s">
        <v>798</v>
      </c>
      <c r="B622" s="97">
        <v>612.54999999999995</v>
      </c>
      <c r="C622" s="3" t="s">
        <v>502</v>
      </c>
      <c r="D622" s="97">
        <v>48.286892468963003</v>
      </c>
      <c r="E622" s="97">
        <v>64.866892468963002</v>
      </c>
      <c r="F622" s="97">
        <v>1.2127035752563899</v>
      </c>
      <c r="G622" s="97">
        <v>0.88734407945589799</v>
      </c>
      <c r="H622" s="97">
        <v>0.650718991600992</v>
      </c>
      <c r="I622" s="97">
        <v>11.324251269831</v>
      </c>
      <c r="J622" s="97">
        <v>6.0396006772432198</v>
      </c>
      <c r="K622" s="103">
        <v>6.67534811695303</v>
      </c>
      <c r="L622" s="104"/>
      <c r="M622" s="104"/>
    </row>
    <row r="623" spans="1:13" x14ac:dyDescent="0.35">
      <c r="A623" s="16" t="s">
        <v>799</v>
      </c>
      <c r="B623" s="97">
        <v>637.54999999999995</v>
      </c>
      <c r="C623" s="3" t="s">
        <v>502</v>
      </c>
      <c r="D623" s="97">
        <v>48.453664317046098</v>
      </c>
      <c r="E623" s="97">
        <v>65.033664317046103</v>
      </c>
      <c r="F623" s="97">
        <v>1.2665569810986399</v>
      </c>
      <c r="G623" s="97">
        <v>0.92674901055998204</v>
      </c>
      <c r="H623" s="97">
        <v>0.67961594107732004</v>
      </c>
      <c r="I623" s="97">
        <v>11.8167306153198</v>
      </c>
      <c r="J623" s="97">
        <v>6.3022563281705803</v>
      </c>
      <c r="K623" s="103">
        <v>6.9656517311358996</v>
      </c>
      <c r="L623" s="104"/>
      <c r="M623" s="104"/>
    </row>
    <row r="624" spans="1:13" x14ac:dyDescent="0.35">
      <c r="A624" s="16" t="s">
        <v>800</v>
      </c>
      <c r="B624" s="97">
        <v>662.55</v>
      </c>
      <c r="C624" s="3" t="s">
        <v>502</v>
      </c>
      <c r="D624" s="97">
        <v>48.589702523229199</v>
      </c>
      <c r="E624" s="97">
        <v>65.169702523229205</v>
      </c>
      <c r="F624" s="97">
        <v>1.31991740367739</v>
      </c>
      <c r="G624" s="97">
        <v>0.96579322220296504</v>
      </c>
      <c r="H624" s="97">
        <v>0.70824836294884097</v>
      </c>
      <c r="I624" s="97">
        <v>12.305783125928199</v>
      </c>
      <c r="J624" s="97">
        <v>6.5630843338283604</v>
      </c>
      <c r="K624" s="103">
        <v>7.2539353163365998</v>
      </c>
      <c r="L624" s="104"/>
      <c r="M624" s="104"/>
    </row>
    <row r="625" spans="1:13" x14ac:dyDescent="0.35">
      <c r="A625" s="16" t="s">
        <v>801</v>
      </c>
      <c r="B625" s="97">
        <v>687.55</v>
      </c>
      <c r="C625" s="3" t="s">
        <v>502</v>
      </c>
      <c r="D625" s="97">
        <v>48.694673637512302</v>
      </c>
      <c r="E625" s="97">
        <v>65.274673637512294</v>
      </c>
      <c r="F625" s="97">
        <v>1.37268093723833</v>
      </c>
      <c r="G625" s="97">
        <v>1.0044006857841501</v>
      </c>
      <c r="H625" s="97">
        <v>0.73656050290837505</v>
      </c>
      <c r="I625" s="97">
        <v>12.790686529949401</v>
      </c>
      <c r="J625" s="97">
        <v>6.82169948263968</v>
      </c>
      <c r="K625" s="103">
        <v>7.5397731123912202</v>
      </c>
      <c r="L625" s="104"/>
      <c r="M625" s="104"/>
    </row>
    <row r="626" spans="1:13" x14ac:dyDescent="0.35">
      <c r="A626" s="16" t="s">
        <v>802</v>
      </c>
      <c r="B626" s="97">
        <v>725.05</v>
      </c>
      <c r="C626" s="3" t="s">
        <v>230</v>
      </c>
      <c r="D626" s="97">
        <v>48.793150089749403</v>
      </c>
      <c r="E626" s="97">
        <v>65.373150089749402</v>
      </c>
      <c r="F626" s="97">
        <v>1.4504764123754901</v>
      </c>
      <c r="G626" s="97">
        <v>1.06132420417718</v>
      </c>
      <c r="H626" s="97">
        <v>0.77830441639660197</v>
      </c>
      <c r="I626" s="97">
        <v>13.508658704683301</v>
      </c>
      <c r="J626" s="97">
        <v>7.20461797583107</v>
      </c>
      <c r="K626" s="103">
        <v>7.9629988153922397</v>
      </c>
      <c r="L626" s="104"/>
      <c r="M626" s="104"/>
    </row>
    <row r="627" spans="1:13" x14ac:dyDescent="0.35">
      <c r="A627" s="16" t="s">
        <v>90</v>
      </c>
      <c r="B627" s="97">
        <v>775.05</v>
      </c>
      <c r="C627" s="3" t="s">
        <v>230</v>
      </c>
      <c r="D627" s="97">
        <v>48.817999999999998</v>
      </c>
      <c r="E627" s="97">
        <v>65.397999999999996</v>
      </c>
      <c r="F627" s="97">
        <v>1.5512920268999999</v>
      </c>
      <c r="G627" s="97">
        <v>1.1350917270000001</v>
      </c>
      <c r="H627" s="97">
        <v>0.83240059980000003</v>
      </c>
      <c r="I627" s="97">
        <v>14.4457151715</v>
      </c>
      <c r="J627" s="97">
        <v>7.7043814248000002</v>
      </c>
      <c r="K627" s="103">
        <v>8.5153689432000004</v>
      </c>
      <c r="L627" s="104"/>
      <c r="M627" s="104"/>
    </row>
    <row r="628" spans="1:13" x14ac:dyDescent="0.35">
      <c r="A628" s="16" t="s">
        <v>803</v>
      </c>
      <c r="B628" s="97">
        <v>825.05</v>
      </c>
      <c r="C628" s="3" t="s">
        <v>230</v>
      </c>
      <c r="D628" s="97">
        <v>48.817999999999998</v>
      </c>
      <c r="E628" s="97">
        <v>65.397999999999996</v>
      </c>
      <c r="F628" s="97">
        <v>1.6513689269</v>
      </c>
      <c r="G628" s="97">
        <v>1.208318727</v>
      </c>
      <c r="H628" s="97">
        <v>0.88610039979999999</v>
      </c>
      <c r="I628" s="97">
        <v>15.377636671499999</v>
      </c>
      <c r="J628" s="97">
        <v>8.2014062247999995</v>
      </c>
      <c r="K628" s="103">
        <v>9.0647121431999995</v>
      </c>
      <c r="L628" s="104"/>
      <c r="M628" s="104"/>
    </row>
    <row r="629" spans="1:13" x14ac:dyDescent="0.35">
      <c r="A629" s="16" t="s">
        <v>804</v>
      </c>
      <c r="B629" s="97">
        <v>875.05</v>
      </c>
      <c r="C629" s="3" t="s">
        <v>230</v>
      </c>
      <c r="D629" s="97">
        <v>48.817999999999998</v>
      </c>
      <c r="E629" s="97">
        <v>65.397999999999996</v>
      </c>
      <c r="F629" s="97">
        <v>1.7514458268999999</v>
      </c>
      <c r="G629" s="97">
        <v>1.2815457269999999</v>
      </c>
      <c r="H629" s="97">
        <v>0.93980019979999996</v>
      </c>
      <c r="I629" s="97">
        <v>16.309558171500001</v>
      </c>
      <c r="J629" s="97">
        <v>8.6984310247999996</v>
      </c>
      <c r="K629" s="103">
        <v>9.6140553432000004</v>
      </c>
      <c r="L629" s="104"/>
      <c r="M629" s="104"/>
    </row>
    <row r="630" spans="1:13" x14ac:dyDescent="0.35">
      <c r="A630" s="16" t="s">
        <v>805</v>
      </c>
      <c r="B630" s="97">
        <v>925.05</v>
      </c>
      <c r="C630" s="3" t="s">
        <v>240</v>
      </c>
      <c r="D630" s="97">
        <v>48.817999999999998</v>
      </c>
      <c r="E630" s="97">
        <v>65.397999999999996</v>
      </c>
      <c r="F630" s="97">
        <v>1.8515227269000001</v>
      </c>
      <c r="G630" s="97">
        <v>1.3547727270000001</v>
      </c>
      <c r="H630" s="97">
        <v>0.99349999980000003</v>
      </c>
      <c r="I630" s="97">
        <v>17.241479671499999</v>
      </c>
      <c r="J630" s="97">
        <v>9.1954558247999998</v>
      </c>
      <c r="K630" s="103">
        <v>10.1633985432</v>
      </c>
      <c r="L630" s="104"/>
      <c r="M630" s="104"/>
    </row>
    <row r="631" spans="1:13" x14ac:dyDescent="0.35">
      <c r="A631" s="16" t="s">
        <v>806</v>
      </c>
      <c r="B631" s="97">
        <v>975.05</v>
      </c>
      <c r="C631" s="3" t="s">
        <v>240</v>
      </c>
      <c r="D631" s="97">
        <v>48.817999999999998</v>
      </c>
      <c r="E631" s="97">
        <v>65.397999999999996</v>
      </c>
      <c r="F631" s="97">
        <v>1.9515996269</v>
      </c>
      <c r="G631" s="97">
        <v>1.427999727</v>
      </c>
      <c r="H631" s="97">
        <v>1.0471997998</v>
      </c>
      <c r="I631" s="97">
        <v>18.1734011715</v>
      </c>
      <c r="J631" s="97">
        <v>9.6924806247999999</v>
      </c>
      <c r="K631" s="103">
        <v>10.7127417432</v>
      </c>
      <c r="L631" s="104"/>
      <c r="M631" s="104"/>
    </row>
    <row r="632" spans="1:13" x14ac:dyDescent="0.35">
      <c r="A632" s="16" t="s">
        <v>807</v>
      </c>
      <c r="B632" s="97">
        <v>1050.05</v>
      </c>
      <c r="C632" s="3" t="s">
        <v>240</v>
      </c>
      <c r="D632" s="97">
        <v>48.817999999999998</v>
      </c>
      <c r="E632" s="97">
        <v>65.397999999999996</v>
      </c>
      <c r="F632" s="97">
        <v>2.1017149768999999</v>
      </c>
      <c r="G632" s="97">
        <v>1.537840227</v>
      </c>
      <c r="H632" s="97">
        <v>1.1277494997999999</v>
      </c>
      <c r="I632" s="97">
        <v>19.571283421499999</v>
      </c>
      <c r="J632" s="97">
        <v>10.438017824799999</v>
      </c>
      <c r="K632" s="103">
        <v>11.536756543199999</v>
      </c>
      <c r="L632" s="104"/>
      <c r="M632" s="104"/>
    </row>
    <row r="633" spans="1:13" x14ac:dyDescent="0.35">
      <c r="A633" s="16" t="s">
        <v>808</v>
      </c>
      <c r="B633" s="97">
        <v>1150.05</v>
      </c>
      <c r="C633" s="3" t="s">
        <v>240</v>
      </c>
      <c r="D633" s="97">
        <v>48.817999999999998</v>
      </c>
      <c r="E633" s="97">
        <v>65.397999999999996</v>
      </c>
      <c r="F633" s="97">
        <v>2.3018687769000001</v>
      </c>
      <c r="G633" s="97">
        <v>1.6842942270000001</v>
      </c>
      <c r="H633" s="97">
        <v>1.2351490998000001</v>
      </c>
      <c r="I633" s="97">
        <v>21.435126421500001</v>
      </c>
      <c r="J633" s="97">
        <v>11.4320674248</v>
      </c>
      <c r="K633" s="103">
        <v>12.635442943199999</v>
      </c>
      <c r="L633" s="104"/>
      <c r="M633" s="104"/>
    </row>
    <row r="634" spans="1:13" x14ac:dyDescent="0.35">
      <c r="A634" s="16" t="s">
        <v>809</v>
      </c>
      <c r="B634" s="97">
        <v>1300.05</v>
      </c>
      <c r="C634" s="3" t="s">
        <v>810</v>
      </c>
      <c r="D634" s="97">
        <v>48.817999999999998</v>
      </c>
      <c r="E634" s="97">
        <v>65.397999999999996</v>
      </c>
      <c r="F634" s="97">
        <v>2.6020994768999999</v>
      </c>
      <c r="G634" s="97">
        <v>1.9039752270000001</v>
      </c>
      <c r="H634" s="97">
        <v>1.3962484998</v>
      </c>
      <c r="I634" s="97">
        <v>24.230890921499999</v>
      </c>
      <c r="J634" s="97">
        <v>12.9231418248</v>
      </c>
      <c r="K634" s="103">
        <v>14.2834725432</v>
      </c>
      <c r="L634" s="104"/>
      <c r="M634" s="104"/>
    </row>
    <row r="635" spans="1:13" x14ac:dyDescent="0.35">
      <c r="A635" s="16" t="s">
        <v>811</v>
      </c>
      <c r="B635" s="97">
        <v>1500.05</v>
      </c>
      <c r="C635" s="3" t="s">
        <v>810</v>
      </c>
      <c r="D635" s="97">
        <v>48.817999999999998</v>
      </c>
      <c r="E635" s="97">
        <v>65.397999999999996</v>
      </c>
      <c r="F635" s="97">
        <v>3.0024070769</v>
      </c>
      <c r="G635" s="97">
        <v>2.1968832269999998</v>
      </c>
      <c r="H635" s="97">
        <v>1.6110476998000001</v>
      </c>
      <c r="I635" s="97">
        <v>27.958576921500001</v>
      </c>
      <c r="J635" s="97">
        <v>14.911241024800001</v>
      </c>
      <c r="K635" s="103">
        <v>16.480845343199999</v>
      </c>
      <c r="L635" s="104"/>
      <c r="M635" s="104"/>
    </row>
    <row r="636" spans="1:13" x14ac:dyDescent="0.35">
      <c r="A636" s="16" t="s">
        <v>812</v>
      </c>
      <c r="B636" s="97">
        <v>1800.05</v>
      </c>
      <c r="C636" s="3" t="s">
        <v>304</v>
      </c>
      <c r="D636" s="97">
        <v>48.817999999999998</v>
      </c>
      <c r="E636" s="97">
        <v>65.397999999999996</v>
      </c>
      <c r="F636" s="97">
        <v>3.6028684768999999</v>
      </c>
      <c r="G636" s="97">
        <v>2.6362452269999999</v>
      </c>
      <c r="H636" s="97">
        <v>1.9332464998000001</v>
      </c>
      <c r="I636" s="97">
        <v>33.550105921499998</v>
      </c>
      <c r="J636" s="97">
        <v>17.8933898248</v>
      </c>
      <c r="K636" s="103">
        <v>19.776904543200001</v>
      </c>
      <c r="L636" s="104"/>
      <c r="M636" s="104"/>
    </row>
    <row r="637" spans="1:13" x14ac:dyDescent="0.35">
      <c r="A637" s="16" t="s">
        <v>813</v>
      </c>
      <c r="B637" s="97">
        <v>2200.0500000000002</v>
      </c>
      <c r="C637" s="3" t="s">
        <v>304</v>
      </c>
      <c r="D637" s="97">
        <v>48.817999999999998</v>
      </c>
      <c r="E637" s="97">
        <v>65.397999999999996</v>
      </c>
      <c r="F637" s="97">
        <v>4.4034836768999996</v>
      </c>
      <c r="G637" s="97">
        <v>3.2220612270000002</v>
      </c>
      <c r="H637" s="97">
        <v>2.3628448997999998</v>
      </c>
      <c r="I637" s="97">
        <v>41.005477921500002</v>
      </c>
      <c r="J637" s="97">
        <v>21.869588224800001</v>
      </c>
      <c r="K637" s="103">
        <v>24.171650143200001</v>
      </c>
      <c r="L637" s="104"/>
      <c r="M637" s="104"/>
    </row>
    <row r="638" spans="1:13" x14ac:dyDescent="0.35">
      <c r="A638" s="16" t="s">
        <v>814</v>
      </c>
      <c r="B638" s="97">
        <v>2700.05</v>
      </c>
      <c r="C638" s="3" t="s">
        <v>304</v>
      </c>
      <c r="D638" s="97">
        <v>48.817999999999998</v>
      </c>
      <c r="E638" s="97">
        <v>65.397999999999996</v>
      </c>
      <c r="F638" s="97">
        <v>5.4042526768999997</v>
      </c>
      <c r="G638" s="97">
        <v>3.9543312269999999</v>
      </c>
      <c r="H638" s="97">
        <v>2.8998428997999999</v>
      </c>
      <c r="I638" s="97">
        <v>50.324692921500002</v>
      </c>
      <c r="J638" s="97">
        <v>26.839836224799999</v>
      </c>
      <c r="K638" s="103">
        <v>29.665082143199999</v>
      </c>
      <c r="L638" s="104"/>
      <c r="M638" s="104"/>
    </row>
    <row r="639" spans="1:13" x14ac:dyDescent="0.35">
      <c r="A639" s="16" t="s">
        <v>815</v>
      </c>
      <c r="B639" s="97">
        <v>3500.05</v>
      </c>
      <c r="C639" s="3" t="s">
        <v>304</v>
      </c>
      <c r="D639" s="97">
        <v>48.817999999999998</v>
      </c>
      <c r="E639" s="97">
        <v>65.397999999999996</v>
      </c>
      <c r="F639" s="97">
        <v>7.0054830769000001</v>
      </c>
      <c r="G639" s="97">
        <v>5.1259632269999997</v>
      </c>
      <c r="H639" s="97">
        <v>3.7590396998000002</v>
      </c>
      <c r="I639" s="97">
        <v>65.235436921499996</v>
      </c>
      <c r="J639" s="97">
        <v>34.792233024799998</v>
      </c>
      <c r="K639" s="103">
        <v>38.454573343200003</v>
      </c>
      <c r="L639" s="104"/>
      <c r="M639" s="104"/>
    </row>
    <row r="640" spans="1:13" x14ac:dyDescent="0.35">
      <c r="A640" s="24" t="s">
        <v>816</v>
      </c>
      <c r="B640" s="105">
        <v>4750.05</v>
      </c>
      <c r="C640" s="106" t="s">
        <v>304</v>
      </c>
      <c r="D640" s="105">
        <v>48.817999999999998</v>
      </c>
      <c r="E640" s="105">
        <v>65.397999999999996</v>
      </c>
      <c r="F640" s="105">
        <v>9.5074055769000001</v>
      </c>
      <c r="G640" s="105">
        <v>6.956638227</v>
      </c>
      <c r="H640" s="105">
        <v>5.1015346998000002</v>
      </c>
      <c r="I640" s="105">
        <v>88.533474421500003</v>
      </c>
      <c r="J640" s="105">
        <v>47.2178530248</v>
      </c>
      <c r="K640" s="107">
        <v>52.1881533432</v>
      </c>
      <c r="L640" s="104"/>
      <c r="M640" s="104"/>
    </row>
    <row r="641" spans="1:13" x14ac:dyDescent="0.35">
      <c r="A641" s="58"/>
      <c r="B641" s="58"/>
      <c r="C641" s="58"/>
      <c r="D641" s="58"/>
      <c r="E641" s="58"/>
      <c r="F641" s="58"/>
      <c r="G641" s="101"/>
      <c r="H641" s="101"/>
      <c r="I641" s="58"/>
      <c r="J641" s="58"/>
      <c r="K641" s="58"/>
      <c r="L641" s="58"/>
      <c r="M641" s="58"/>
    </row>
    <row r="642" spans="1:13" s="82" customFormat="1" ht="37.5" customHeight="1" x14ac:dyDescent="0.35">
      <c r="A642" s="84" t="s">
        <v>817</v>
      </c>
      <c r="B642" s="91"/>
      <c r="C642" s="63"/>
      <c r="D642" s="63"/>
      <c r="F642" s="63"/>
      <c r="H642" s="102"/>
      <c r="J642" s="63"/>
      <c r="K642" s="63"/>
      <c r="L642" s="63"/>
      <c r="M642" s="63"/>
    </row>
    <row r="643" spans="1:13" ht="30.75" customHeight="1" x14ac:dyDescent="0.35">
      <c r="A643" s="5" t="s">
        <v>818</v>
      </c>
      <c r="B643" s="5" t="s">
        <v>819</v>
      </c>
      <c r="C643" s="60" t="s">
        <v>820</v>
      </c>
      <c r="D643" s="58"/>
      <c r="F643" s="58"/>
      <c r="H643" s="101"/>
      <c r="J643" s="58"/>
      <c r="K643" s="58"/>
      <c r="L643" s="58"/>
      <c r="M643" s="58"/>
    </row>
    <row r="644" spans="1:13" ht="46.5" x14ac:dyDescent="0.35">
      <c r="A644" s="86" t="s">
        <v>86</v>
      </c>
      <c r="B644" s="86" t="s">
        <v>86</v>
      </c>
      <c r="C644" s="86" t="s">
        <v>597</v>
      </c>
      <c r="D644" s="58"/>
      <c r="F644" s="58"/>
      <c r="H644" s="101"/>
      <c r="J644" s="58"/>
      <c r="K644" s="58"/>
      <c r="L644" s="58"/>
      <c r="M644" s="58"/>
    </row>
    <row r="645" spans="1:13" ht="31" x14ac:dyDescent="0.35">
      <c r="A645" s="86" t="s">
        <v>287</v>
      </c>
      <c r="B645" s="86" t="s">
        <v>287</v>
      </c>
      <c r="C645" s="86" t="s">
        <v>643</v>
      </c>
      <c r="D645" s="58"/>
      <c r="F645" s="58"/>
      <c r="H645" s="101"/>
      <c r="J645" s="58"/>
      <c r="K645" s="58"/>
      <c r="L645" s="58"/>
      <c r="M645" s="58"/>
    </row>
    <row r="646" spans="1:13" ht="31" x14ac:dyDescent="0.35">
      <c r="A646" s="86" t="s">
        <v>447</v>
      </c>
      <c r="B646" s="86" t="s">
        <v>447</v>
      </c>
      <c r="C646" s="86" t="s">
        <v>730</v>
      </c>
      <c r="D646" s="58"/>
      <c r="F646" s="58"/>
      <c r="H646" s="101"/>
      <c r="J646" s="58"/>
      <c r="K646" s="58"/>
      <c r="L646" s="58"/>
      <c r="M646" s="58"/>
    </row>
    <row r="647" spans="1:13" ht="62" x14ac:dyDescent="0.35">
      <c r="A647" s="86" t="s">
        <v>342</v>
      </c>
      <c r="B647" s="86" t="s">
        <v>342</v>
      </c>
      <c r="C647" s="86" t="s">
        <v>730</v>
      </c>
      <c r="D647" s="58"/>
      <c r="F647" s="58"/>
      <c r="H647" s="101"/>
      <c r="J647" s="58"/>
      <c r="K647" s="58"/>
      <c r="L647" s="58"/>
      <c r="M647" s="58"/>
    </row>
    <row r="648" spans="1:13" ht="31" x14ac:dyDescent="0.35">
      <c r="A648" s="86" t="s">
        <v>821</v>
      </c>
      <c r="B648" s="86" t="s">
        <v>821</v>
      </c>
      <c r="C648" s="86" t="s">
        <v>695</v>
      </c>
      <c r="D648" s="58"/>
      <c r="F648" s="58"/>
      <c r="H648" s="101"/>
      <c r="J648" s="58"/>
      <c r="K648" s="58"/>
      <c r="L648" s="58"/>
      <c r="M648" s="58"/>
    </row>
    <row r="649" spans="1:13" ht="31" x14ac:dyDescent="0.35">
      <c r="A649" s="86" t="s">
        <v>377</v>
      </c>
      <c r="B649" s="86" t="s">
        <v>377</v>
      </c>
      <c r="C649" s="86" t="s">
        <v>695</v>
      </c>
      <c r="D649" s="58"/>
      <c r="F649" s="58"/>
      <c r="H649" s="101"/>
      <c r="J649" s="58"/>
      <c r="K649" s="58"/>
      <c r="L649" s="58"/>
      <c r="M649" s="58"/>
    </row>
    <row r="650" spans="1:13" ht="46.5" x14ac:dyDescent="0.35">
      <c r="A650" s="86" t="s">
        <v>388</v>
      </c>
      <c r="B650" s="86" t="s">
        <v>388</v>
      </c>
      <c r="C650" s="86" t="s">
        <v>695</v>
      </c>
      <c r="D650" s="58"/>
      <c r="F650" s="58"/>
      <c r="H650" s="101"/>
      <c r="J650" s="58"/>
      <c r="K650" s="58"/>
      <c r="L650" s="58"/>
      <c r="M650" s="58"/>
    </row>
    <row r="651" spans="1:13" ht="46.5" x14ac:dyDescent="0.35">
      <c r="A651" s="86" t="s">
        <v>398</v>
      </c>
      <c r="B651" s="86" t="s">
        <v>398</v>
      </c>
      <c r="C651" s="86" t="s">
        <v>695</v>
      </c>
      <c r="D651" s="58"/>
      <c r="F651" s="58"/>
      <c r="H651" s="101"/>
      <c r="J651" s="58"/>
      <c r="K651" s="58"/>
      <c r="L651" s="58"/>
      <c r="M651" s="58"/>
    </row>
    <row r="652" spans="1:13" ht="31" x14ac:dyDescent="0.35">
      <c r="A652" s="86" t="s">
        <v>430</v>
      </c>
      <c r="B652" s="86" t="s">
        <v>430</v>
      </c>
      <c r="C652" s="86" t="s">
        <v>730</v>
      </c>
      <c r="D652" s="58"/>
      <c r="F652" s="58"/>
      <c r="H652" s="101"/>
      <c r="J652" s="58"/>
      <c r="K652" s="58"/>
      <c r="L652" s="58"/>
      <c r="M652" s="58"/>
    </row>
    <row r="653" spans="1:13" ht="46.5" x14ac:dyDescent="0.35">
      <c r="A653" s="86" t="s">
        <v>472</v>
      </c>
      <c r="B653" s="86" t="s">
        <v>472</v>
      </c>
      <c r="C653" s="86" t="s">
        <v>513</v>
      </c>
      <c r="D653" s="58"/>
      <c r="F653" s="58"/>
      <c r="H653" s="101"/>
      <c r="J653" s="58"/>
      <c r="K653" s="58"/>
      <c r="L653" s="58"/>
      <c r="M653" s="58"/>
    </row>
    <row r="654" spans="1:13" x14ac:dyDescent="0.35">
      <c r="A654" s="58"/>
      <c r="B654" s="58"/>
      <c r="C654" s="58"/>
      <c r="D654" s="58"/>
      <c r="F654" s="58"/>
      <c r="H654" s="101"/>
      <c r="I654" s="58"/>
      <c r="J654" s="58"/>
      <c r="K654" s="58"/>
      <c r="L654" s="58"/>
      <c r="M654" s="58"/>
    </row>
    <row r="655" spans="1:13" s="82" customFormat="1" ht="37.5" customHeight="1" x14ac:dyDescent="0.35">
      <c r="A655" s="84" t="s">
        <v>822</v>
      </c>
      <c r="B655" s="91"/>
      <c r="C655" s="91"/>
      <c r="D655" s="63"/>
      <c r="F655" s="108"/>
      <c r="H655" s="63"/>
      <c r="I655" s="63"/>
      <c r="J655" s="63"/>
      <c r="K655" s="63"/>
      <c r="L655" s="63"/>
      <c r="M655" s="63"/>
    </row>
    <row r="656" spans="1:13" ht="31" x14ac:dyDescent="0.35">
      <c r="A656" s="5" t="s">
        <v>823</v>
      </c>
      <c r="B656" s="5" t="s">
        <v>824</v>
      </c>
      <c r="C656" s="5" t="s">
        <v>825</v>
      </c>
      <c r="D656" s="58"/>
      <c r="F656" s="58"/>
      <c r="H656" s="58"/>
      <c r="I656" s="58"/>
      <c r="J656" s="58"/>
      <c r="K656" s="58"/>
      <c r="L656" s="58"/>
      <c r="M656" s="58"/>
    </row>
    <row r="657" spans="1:13" x14ac:dyDescent="0.35">
      <c r="A657" s="109" t="s">
        <v>826</v>
      </c>
      <c r="B657" s="86" t="s">
        <v>231</v>
      </c>
      <c r="C657" s="86" t="s">
        <v>827</v>
      </c>
      <c r="D657" s="58"/>
      <c r="F657" s="58"/>
      <c r="H657" s="58"/>
      <c r="I657" s="58"/>
      <c r="J657" s="58"/>
      <c r="K657" s="58"/>
      <c r="L657" s="58"/>
      <c r="M657" s="58"/>
    </row>
    <row r="658" spans="1:13" ht="31" x14ac:dyDescent="0.35">
      <c r="A658" s="109" t="s">
        <v>828</v>
      </c>
      <c r="B658" s="86" t="s">
        <v>234</v>
      </c>
      <c r="C658" s="86" t="s">
        <v>829</v>
      </c>
      <c r="D658" s="58"/>
      <c r="F658" s="58"/>
      <c r="H658" s="58"/>
      <c r="I658" s="58"/>
      <c r="J658" s="58"/>
      <c r="K658" s="58"/>
      <c r="L658" s="58"/>
      <c r="M658" s="58"/>
    </row>
    <row r="659" spans="1:13" ht="46.5" x14ac:dyDescent="0.35">
      <c r="A659" s="109" t="s">
        <v>830</v>
      </c>
      <c r="B659" s="86" t="s">
        <v>237</v>
      </c>
      <c r="C659" s="86" t="s">
        <v>831</v>
      </c>
      <c r="D659" s="58"/>
      <c r="F659" s="58"/>
      <c r="H659" s="58"/>
      <c r="I659" s="58"/>
      <c r="J659" s="58"/>
      <c r="K659" s="58"/>
      <c r="L659" s="58"/>
      <c r="M659" s="58"/>
    </row>
    <row r="660" spans="1:13" ht="31" x14ac:dyDescent="0.35">
      <c r="A660" s="86" t="s">
        <v>832</v>
      </c>
      <c r="B660" s="86" t="s">
        <v>234</v>
      </c>
      <c r="C660" s="86" t="s">
        <v>829</v>
      </c>
      <c r="D660" s="58"/>
      <c r="F660" s="58"/>
      <c r="H660" s="58"/>
      <c r="I660" s="58"/>
      <c r="J660" s="58"/>
      <c r="K660" s="58"/>
      <c r="L660" s="58"/>
      <c r="M660" s="58"/>
    </row>
    <row r="661" spans="1:13" ht="31" x14ac:dyDescent="0.35">
      <c r="A661" s="86" t="s">
        <v>833</v>
      </c>
      <c r="B661" s="86" t="s">
        <v>234</v>
      </c>
      <c r="C661" s="86" t="s">
        <v>829</v>
      </c>
      <c r="D661" s="58"/>
      <c r="F661" s="58"/>
      <c r="H661" s="58"/>
      <c r="I661" s="110"/>
      <c r="J661" s="58"/>
      <c r="K661" s="58"/>
      <c r="L661" s="58"/>
      <c r="M661" s="58"/>
    </row>
    <row r="662" spans="1:13" ht="31" x14ac:dyDescent="0.35">
      <c r="A662" s="109" t="s">
        <v>88</v>
      </c>
      <c r="B662" s="86" t="s">
        <v>234</v>
      </c>
      <c r="C662" s="86" t="s">
        <v>829</v>
      </c>
      <c r="D662" s="58"/>
      <c r="F662" s="58"/>
      <c r="H662" s="58"/>
      <c r="I662" s="110"/>
      <c r="J662" s="58"/>
      <c r="K662" s="58"/>
      <c r="L662" s="58"/>
      <c r="M662" s="58"/>
    </row>
    <row r="663" spans="1:13" x14ac:dyDescent="0.35">
      <c r="A663" s="58"/>
      <c r="B663" s="101"/>
      <c r="C663" s="58"/>
      <c r="D663" s="58"/>
      <c r="F663" s="58"/>
      <c r="H663" s="58"/>
      <c r="I663" s="110"/>
      <c r="J663" s="58"/>
      <c r="K663" s="58"/>
      <c r="L663" s="58"/>
      <c r="M663" s="58"/>
    </row>
    <row r="664" spans="1:13" s="82" customFormat="1" ht="37.5" customHeight="1" x14ac:dyDescent="0.35">
      <c r="A664" s="84" t="s">
        <v>834</v>
      </c>
      <c r="B664" s="111"/>
      <c r="C664" s="63"/>
      <c r="D664" s="63"/>
      <c r="F664" s="63"/>
      <c r="H664" s="63"/>
      <c r="I664" s="112"/>
      <c r="J664" s="63"/>
      <c r="K664" s="63"/>
      <c r="L664" s="63"/>
      <c r="M664" s="63"/>
    </row>
    <row r="665" spans="1:13" ht="31" x14ac:dyDescent="0.35">
      <c r="A665" s="60" t="s">
        <v>218</v>
      </c>
      <c r="B665" s="60" t="s">
        <v>819</v>
      </c>
      <c r="C665" s="58"/>
      <c r="D665" s="58"/>
      <c r="F665" s="58"/>
      <c r="H665" s="58"/>
      <c r="I665" s="58"/>
      <c r="J665" s="58"/>
      <c r="K665" s="58"/>
      <c r="L665" s="58"/>
      <c r="M665" s="58"/>
    </row>
    <row r="666" spans="1:13" x14ac:dyDescent="0.35">
      <c r="A666" s="86" t="s">
        <v>73</v>
      </c>
      <c r="B666" s="93" t="b">
        <f>TRUE()</f>
        <v>1</v>
      </c>
      <c r="C666" s="58"/>
      <c r="D666" s="58"/>
      <c r="F666" s="58"/>
      <c r="H666" s="58"/>
      <c r="I666" s="58"/>
      <c r="J666" s="58"/>
      <c r="K666" s="58"/>
      <c r="L666" s="58"/>
      <c r="M666" s="58"/>
    </row>
    <row r="667" spans="1:13" x14ac:dyDescent="0.35">
      <c r="A667" s="86" t="s">
        <v>835</v>
      </c>
      <c r="B667" s="93" t="b">
        <f>FALSE()</f>
        <v>0</v>
      </c>
      <c r="C667" s="58"/>
      <c r="D667" s="58"/>
      <c r="F667" s="58"/>
      <c r="H667" s="58"/>
      <c r="I667" s="58"/>
      <c r="J667" s="58"/>
      <c r="K667" s="58"/>
      <c r="L667" s="58"/>
      <c r="M667" s="58"/>
    </row>
    <row r="668" spans="1:13" x14ac:dyDescent="0.35">
      <c r="A668" s="58"/>
      <c r="B668" s="101"/>
      <c r="C668" s="101"/>
      <c r="D668" s="58"/>
      <c r="F668" s="58"/>
    </row>
    <row r="669" spans="1:13" s="82" customFormat="1" ht="37.5" customHeight="1" x14ac:dyDescent="0.35">
      <c r="A669" s="84" t="s">
        <v>836</v>
      </c>
      <c r="B669" s="111"/>
      <c r="C669" s="102"/>
      <c r="D669" s="63"/>
    </row>
    <row r="670" spans="1:13" x14ac:dyDescent="0.35">
      <c r="A670" s="113" t="s">
        <v>837</v>
      </c>
      <c r="D670" s="58"/>
    </row>
    <row r="671" spans="1:13" x14ac:dyDescent="0.35">
      <c r="A671" s="114" t="s">
        <v>229</v>
      </c>
      <c r="D671" s="58"/>
      <c r="E671" s="58"/>
      <c r="F671" s="58"/>
      <c r="G671" s="101"/>
      <c r="H671" s="101"/>
    </row>
    <row r="672" spans="1:13" x14ac:dyDescent="0.35">
      <c r="A672" s="114" t="s">
        <v>242</v>
      </c>
      <c r="D672" s="58"/>
      <c r="E672" s="58"/>
      <c r="F672" s="58"/>
      <c r="G672" s="101"/>
      <c r="H672" s="101"/>
    </row>
    <row r="673" spans="1:8" x14ac:dyDescent="0.35">
      <c r="A673" s="114" t="s">
        <v>251</v>
      </c>
      <c r="D673" s="58"/>
      <c r="E673" s="58"/>
      <c r="F673" s="58"/>
      <c r="G673" s="101"/>
      <c r="H673" s="101"/>
    </row>
    <row r="674" spans="1:8" x14ac:dyDescent="0.35">
      <c r="A674" s="114" t="s">
        <v>258</v>
      </c>
      <c r="D674" s="58"/>
      <c r="E674" s="58"/>
      <c r="F674" s="58"/>
      <c r="G674" s="101"/>
      <c r="H674" s="101"/>
    </row>
    <row r="675" spans="1:8" x14ac:dyDescent="0.35">
      <c r="A675" s="114" t="s">
        <v>264</v>
      </c>
      <c r="D675" s="58"/>
      <c r="E675" s="58"/>
      <c r="F675" s="58"/>
      <c r="G675" s="101"/>
      <c r="H675" s="101"/>
    </row>
    <row r="676" spans="1:8" x14ac:dyDescent="0.35">
      <c r="A676" s="114" t="s">
        <v>269</v>
      </c>
      <c r="D676" s="58"/>
      <c r="E676" s="58"/>
      <c r="F676" s="58"/>
      <c r="G676" s="101"/>
      <c r="H676" s="101"/>
    </row>
    <row r="677" spans="1:8" x14ac:dyDescent="0.35">
      <c r="A677" s="114" t="s">
        <v>838</v>
      </c>
      <c r="D677" s="58"/>
      <c r="E677" s="58"/>
      <c r="F677" s="58"/>
      <c r="G677" s="101"/>
      <c r="H677" s="101"/>
    </row>
    <row r="678" spans="1:8" x14ac:dyDescent="0.35">
      <c r="A678" s="114" t="s">
        <v>273</v>
      </c>
      <c r="D678" s="58"/>
      <c r="E678" s="58"/>
      <c r="F678" s="58"/>
      <c r="G678" s="101"/>
      <c r="H678" s="101"/>
    </row>
    <row r="679" spans="1:8" x14ac:dyDescent="0.35">
      <c r="A679" s="114" t="s">
        <v>282</v>
      </c>
      <c r="D679" s="58"/>
      <c r="E679" s="58"/>
      <c r="F679" s="58"/>
      <c r="G679" s="101"/>
      <c r="H679" s="101"/>
    </row>
    <row r="680" spans="1:8" x14ac:dyDescent="0.35">
      <c r="A680" s="115" t="s">
        <v>775</v>
      </c>
      <c r="D680" s="58"/>
      <c r="E680" s="58"/>
      <c r="F680" s="58"/>
      <c r="G680" s="101"/>
      <c r="H680" s="101"/>
    </row>
    <row r="681" spans="1:8" x14ac:dyDescent="0.35">
      <c r="A681" s="115" t="s">
        <v>777</v>
      </c>
      <c r="D681" s="58"/>
      <c r="E681" s="58"/>
      <c r="F681" s="58"/>
      <c r="G681" s="101"/>
      <c r="H681" s="101"/>
    </row>
    <row r="682" spans="1:8" x14ac:dyDescent="0.35">
      <c r="A682" s="115" t="s">
        <v>778</v>
      </c>
      <c r="D682" s="58"/>
      <c r="E682" s="58"/>
      <c r="F682" s="58"/>
      <c r="G682" s="101"/>
      <c r="H682" s="101"/>
    </row>
    <row r="683" spans="1:8" x14ac:dyDescent="0.35">
      <c r="A683" s="115" t="s">
        <v>779</v>
      </c>
      <c r="D683" s="58"/>
      <c r="E683" s="58"/>
      <c r="F683" s="58"/>
      <c r="G683" s="101"/>
      <c r="H683" s="101"/>
    </row>
    <row r="684" spans="1:8" x14ac:dyDescent="0.35">
      <c r="A684" s="114" t="s">
        <v>103</v>
      </c>
      <c r="D684" s="58"/>
      <c r="E684" s="58"/>
      <c r="F684" s="58"/>
      <c r="G684" s="101"/>
      <c r="H684" s="101"/>
    </row>
    <row r="685" spans="1:8" x14ac:dyDescent="0.35">
      <c r="A685" s="114" t="s">
        <v>97</v>
      </c>
      <c r="D685" s="58"/>
      <c r="E685" s="58"/>
      <c r="F685" s="58"/>
      <c r="G685" s="101"/>
      <c r="H685" s="101"/>
    </row>
    <row r="686" spans="1:8" x14ac:dyDescent="0.35">
      <c r="A686" s="114" t="s">
        <v>780</v>
      </c>
      <c r="D686" s="58"/>
      <c r="E686" s="58"/>
      <c r="F686" s="58"/>
      <c r="G686" s="101"/>
      <c r="H686" s="101"/>
    </row>
    <row r="687" spans="1:8" x14ac:dyDescent="0.35">
      <c r="A687" s="116" t="s">
        <v>776</v>
      </c>
      <c r="D687" s="58"/>
      <c r="E687" s="58"/>
      <c r="F687" s="58"/>
      <c r="G687" s="101"/>
      <c r="H687" s="101"/>
    </row>
    <row r="689" spans="1:2" s="82" customFormat="1" ht="37.5" customHeight="1" x14ac:dyDescent="0.35">
      <c r="A689" s="84" t="s">
        <v>839</v>
      </c>
      <c r="B689" s="117"/>
    </row>
    <row r="690" spans="1:2" x14ac:dyDescent="0.35">
      <c r="A690" s="113" t="s">
        <v>840</v>
      </c>
    </row>
    <row r="691" spans="1:2" x14ac:dyDescent="0.35">
      <c r="A691" s="114" t="s">
        <v>229</v>
      </c>
    </row>
    <row r="692" spans="1:2" x14ac:dyDescent="0.35">
      <c r="A692" s="114" t="s">
        <v>242</v>
      </c>
    </row>
    <row r="693" spans="1:2" x14ac:dyDescent="0.35">
      <c r="A693" s="114" t="s">
        <v>251</v>
      </c>
    </row>
    <row r="694" spans="1:2" x14ac:dyDescent="0.35">
      <c r="A694" s="114" t="s">
        <v>258</v>
      </c>
    </row>
    <row r="695" spans="1:2" x14ac:dyDescent="0.35">
      <c r="A695" s="114" t="s">
        <v>264</v>
      </c>
    </row>
    <row r="696" spans="1:2" x14ac:dyDescent="0.35">
      <c r="A696" s="114" t="s">
        <v>269</v>
      </c>
    </row>
    <row r="697" spans="1:2" x14ac:dyDescent="0.35">
      <c r="A697" s="114" t="s">
        <v>273</v>
      </c>
    </row>
    <row r="698" spans="1:2" x14ac:dyDescent="0.35">
      <c r="A698" s="114" t="s">
        <v>282</v>
      </c>
    </row>
    <row r="699" spans="1:2" x14ac:dyDescent="0.35">
      <c r="A699" s="115" t="s">
        <v>775</v>
      </c>
    </row>
    <row r="700" spans="1:2" x14ac:dyDescent="0.35">
      <c r="A700" s="115" t="s">
        <v>777</v>
      </c>
    </row>
    <row r="701" spans="1:2" x14ac:dyDescent="0.35">
      <c r="A701" s="115" t="s">
        <v>778</v>
      </c>
    </row>
    <row r="702" spans="1:2" x14ac:dyDescent="0.35">
      <c r="A702" s="115" t="s">
        <v>779</v>
      </c>
    </row>
    <row r="703" spans="1:2" x14ac:dyDescent="0.35">
      <c r="A703" s="114" t="s">
        <v>103</v>
      </c>
    </row>
    <row r="704" spans="1:2" x14ac:dyDescent="0.35">
      <c r="A704" s="114" t="s">
        <v>97</v>
      </c>
    </row>
    <row r="705" spans="1:1" x14ac:dyDescent="0.35">
      <c r="A705" s="114" t="s">
        <v>780</v>
      </c>
    </row>
    <row r="706" spans="1:1" x14ac:dyDescent="0.35">
      <c r="A706" s="118" t="s">
        <v>776</v>
      </c>
    </row>
    <row r="708" spans="1:1" s="82" customFormat="1" ht="37.5" customHeight="1" x14ac:dyDescent="0.35">
      <c r="A708" s="84" t="s">
        <v>841</v>
      </c>
    </row>
    <row r="709" spans="1:1" x14ac:dyDescent="0.35">
      <c r="A709" s="60" t="s">
        <v>842</v>
      </c>
    </row>
    <row r="710" spans="1:1" x14ac:dyDescent="0.35">
      <c r="A710" s="86" t="str">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dataValidations count="1">
    <dataValidation allowBlank="1" showInputMessage="1" showErrorMessage="1" prompt="This value is dependent on the rainfall volume." sqref="G608:H608 G612:H614" xr:uid="{00000000-0002-0000-0600-000000000000}">
      <formula1>0</formula1>
      <formula2>0</formula2>
    </dataValidation>
  </dataValidations>
  <pageMargins left="0.7" right="0.7" top="0.75" bottom="0.75" header="0.511811023622047" footer="0.511811023622047"/>
  <pageSetup paperSize="9" orientation="portrait" horizontalDpi="300" verticalDpi="300"/>
  <tableParts count="8">
    <tablePart r:id="rId1"/>
    <tablePart r:id="rId2"/>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dc:description/>
  <cp:lastModifiedBy>Hoare, Jalminder</cp:lastModifiedBy>
  <cp:revision>0</cp:revision>
  <dcterms:created xsi:type="dcterms:W3CDTF">2021-10-14T13:24:34Z</dcterms:created>
  <dcterms:modified xsi:type="dcterms:W3CDTF">2025-11-10T14:58:03Z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Distribution">
    <vt:lpwstr>15;#Internal Defra Group|0867f7b3-e76e-40ca-bb1f-5ba341a49230</vt:lpwstr>
  </property>
  <property fmtid="{D5CDD505-2E9C-101B-9397-08002B2CF9AE}" pid="4" name="HOCopyrightLevel">
    <vt:lpwstr>1;#Crown|69589897-2828-4761-976e-717fd8e631c9</vt:lpwstr>
  </property>
  <property fmtid="{D5CDD505-2E9C-101B-9397-08002B2CF9AE}" pid="5" name="HOGovernmentSecurityClassification">
    <vt:lpwstr>2;#Official|14c80daa-741b-422c-9722-f71693c9ede4</vt:lpwstr>
  </property>
  <property fmtid="{D5CDD505-2E9C-101B-9397-08002B2CF9AE}" pid="6" name="HOSiteType">
    <vt:lpwstr>9;#Team|ff0485df-0575-416f-802f-e999165821b7</vt:lpwstr>
  </property>
  <property fmtid="{D5CDD505-2E9C-101B-9397-08002B2CF9AE}" pid="7" name="InformationType">
    <vt:lpwstr/>
  </property>
  <property fmtid="{D5CDD505-2E9C-101B-9397-08002B2CF9AE}" pid="8" name="MediaServiceImageTags">
    <vt:lpwstr/>
  </property>
  <property fmtid="{D5CDD505-2E9C-101B-9397-08002B2CF9AE}" pid="9" name="OrganisationalUnit">
    <vt:lpwstr>3;#NE|275df9ce-cd92-4318-adfe-db572e51c7ff</vt:lpwstr>
  </property>
</Properties>
</file>