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5000 SERIES/25191 270 London rd NN/"/>
    </mc:Choice>
  </mc:AlternateContent>
  <xr:revisionPtr revIDLastSave="16" documentId="8_{1F1E896F-C792-49A2-81B9-C2D6B1B5A370}" xr6:coauthVersionLast="47" xr6:coauthVersionMax="47" xr10:uidLastSave="{EEC325AE-162B-4D10-AF07-040E21BF4F5D}"/>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25820" windowHeight="155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<sst xmlns="http://schemas.openxmlformats.org/spreadsheetml/2006/main" count="3028" uniqueCount="843">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</sst>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90625" defaultRowHeight="15.5" x14ac:dyDescent="0.35"/>
  <cols>
    <col min="1" max="1" width="133.453125" style="5" customWidth="1"/>
    <col min="2" max="2" width="44.90625" style="5" customWidth="1"/>
    <col min="3" max="207" width="8.54296875" style="5" customWidth="1"/>
    <col min="208" max="16384" width="8.9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4" zoomScaleNormal="100" workbookViewId="0">
      <selection activeCell="B6" sqref="B6"/>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46054</v>
      </c>
      <c r="C5" s="18"/>
    </row>
    <row r="6" spans="1:3" ht="20.25" customHeight="1" x14ac:dyDescent="0.35">
      <c r="A6" s="17" t="s">
        <v>69</v>
      </c>
      <c r="B6" s="25">
        <v>3.4</v>
      </c>
      <c r="C6" s="18"/>
    </row>
    <row r="7" spans="1:3" ht="20.25" customHeight="1" x14ac:dyDescent="0.35">
      <c r="A7" s="17" t="s">
        <v>70</v>
      </c>
      <c r="B7" s="26">
        <v>120</v>
      </c>
      <c r="C7" s="18"/>
    </row>
    <row r="8" spans="1:3" ht="20.25" customHeight="1" x14ac:dyDescent="0.35">
      <c r="A8" s="17" t="s">
        <v>71</v>
      </c>
      <c r="B8" s="26">
        <v>4</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13.6</v>
      </c>
    </row>
    <row r="18" spans="1:2" ht="20.25" customHeight="1" x14ac:dyDescent="0.35">
      <c r="A18" s="17" t="s">
        <v>79</v>
      </c>
      <c r="B18" s="31">
        <f>IFERROR(B17*B7,0)</f>
        <v>1632</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4.13</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scale="7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3" zoomScale="50" zoomScaleNormal="50" workbookViewId="0">
      <selection activeCell="B12" sqref="B12"/>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802</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0.17396862049599995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t="s">
        <v>775</v>
      </c>
      <c r="B12" s="25">
        <v>0.01</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0.16309558171499994</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0.03</v>
      </c>
      <c r="C28" s="39">
        <f>SUM(C11:C27)</f>
        <v>0.33706420221099986</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51"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3" zoomScale="60" zoomScaleNormal="60" workbookViewId="0">
      <selection activeCell="B6" sqref="B6"/>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776</v>
      </c>
      <c r="B5" s="25">
        <v>5.0000000000000001E-3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4.3492155123999988E-2</v>
      </c>
    </row>
    <row r="6" spans="1:3" ht="23.25" customHeight="1" x14ac:dyDescent="0.35">
      <c r="A6" s="59" t="s">
        <v>775</v>
      </c>
      <c r="B6" s="60">
        <v>2.5000000000000001E-2</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0.40773895428749984</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3.0000000000000002E-2</v>
      </c>
      <c r="C22" s="54">
        <f>SUM(C5:C21)</f>
        <v>0.45123110941149985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scale="85"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zoomScale="40" zoomScaleNormal="40" workbookViewId="0">
      <selection activeCell="A3" sqref="A3:H30"/>
    </sheetView>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3" zoomScale="80" zoomScaleNormal="80" workbookViewId="0">
      <selection activeCell="C24" sqref="C24"/>
    </sheetView>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4.13</v>
      </c>
    </row>
    <row r="6" spans="1:4" ht="23.25" customHeight="1" x14ac:dyDescent="0.35">
      <c r="A6" s="17" t="s">
        <v>111</v>
      </c>
      <c r="B6" s="72">
        <f>IFERROR(Nutrients_from_future_land_use!C22-SuDS!G30-Nutrients_from_current_land_use!C28,0)</f>
        <v>0.11416690720049999</v>
      </c>
    </row>
    <row r="7" spans="1:4" ht="23.25" customHeight="1" x14ac:dyDescent="0.35">
      <c r="A7" s="17" t="s">
        <v>112</v>
      </c>
      <c r="B7" s="72">
        <f>IFERROR(B5+B6,0)</f>
        <v>4.2441669072004995</v>
      </c>
    </row>
    <row r="8" spans="1:4" ht="23.25" customHeight="1" x14ac:dyDescent="0.35">
      <c r="A8" s="17" t="s">
        <v>113</v>
      </c>
      <c r="B8" s="72">
        <f>IFERROR(IF(B7&lt;0,B7,B7*1.2),0)</f>
        <v>5.0930002886405994</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5.09</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53125" defaultRowHeight="15.5" x14ac:dyDescent="0.35"/>
  <cols>
    <col min="1" max="1" width="41.54296875" style="81" customWidth="1"/>
    <col min="2" max="4" width="15.6328125" style="81" customWidth="1"/>
    <col min="5" max="5" width="25.6328125" style="81" customWidth="1"/>
    <col min="6" max="6" width="63.08984375" style="81" customWidth="1"/>
    <col min="7" max="7" width="22.453125" style="81" customWidth="1"/>
    <col min="8" max="8" width="15.6328125" style="81" customWidth="1"/>
    <col min="9" max="9" width="25.6328125" style="81" customWidth="1"/>
    <col min="10" max="10" width="23.36328125" style="81" customWidth="1"/>
    <col min="11" max="13" width="15.63281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0.9"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A711">_xlfn._xlws.SORT(_xlfn.UNIQUE(_xlfn._xlws.FILTER(Nutrients_from_future_land_use!$A$5:$A$21,Nutrients_from_future_land_use!$A$5:$A$21&lt;&gt;"")))</f>
        <v>Commercial/industrial urban land</v>
      </c>
    </row>
    <row r="711" spans="1:1" x14ac:dyDescent="0.35">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46891cf91c7336efc200d97c99c6a42d">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5fdb62390cd041320e2798b02cb181cd"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TaxCatchAll xmlns="56532a53-a9bc-4c84-8fb3-a10e15f2d73c">
      <Value>9</Value>
      <Value>15</Value>
      <Value>3</Value>
      <Value>2</Value>
      <Value>1</Value>
    </TaxCatchAll>
    <lcf76f155ced4ddcb4097134ff3c332f xmlns="770a93b4-4f43-4655-ba8d-8d80ba9440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0A174F6-DAFF-4B97-9D3A-92B68054AEB6}"/>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2025-07-31T11:41:50Z</cp:lastPrinted>
  <dcterms:created xsi:type="dcterms:W3CDTF">2021-10-14T13:24:34Z</dcterms:created>
  <dcterms:modified xsi:type="dcterms:W3CDTF">2025-11-19T12:15:32Z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