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defaultThemeVersion="166925"/>
  <mc:AlternateContent xmlns:mc="http://schemas.openxmlformats.org/markup-compatibility/2006">
    <mc:Choice Requires="x15">
      <x15ac:absPath xmlns:x15ac="http://schemas.microsoft.com/office/spreadsheetml/2010/11/ac" url="N:\28205 21 Park Parade, Havant\03 - Planning\"/>
    </mc:Choice>
  </mc:AlternateContent>
  <xr:revisionPtr revIDLastSave="0" documentId="13_ncr:1_{4CC0D05C-EE9B-4123-A189-5C142CA77847}"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<sst xmlns="http://schemas.openxmlformats.org/spreadsheetml/2006/main" count="3026" uniqueCount="843">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</sst>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9" zoomScaleNormal="100" workbookViewId="0">
      <selection activeCell="A22" sqref="A22"/>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B6" sqref="B6"/>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46174</v>
      </c>
      <c r="C5" s="18"/>
    </row>
    <row r="6" spans="1:3" ht="20.25" customHeight="1" x14ac:dyDescent="0.25">
      <c r="A6" s="17" t="s">
        <v>69</v>
      </c>
      <c r="B6" s="25">
        <v>1.74</v>
      </c>
      <c r="C6" s="18"/>
    </row>
    <row r="7" spans="1:3" ht="20.25" customHeight="1" x14ac:dyDescent="0.25">
      <c r="A7" s="17" t="s">
        <v>70</v>
      </c>
      <c r="B7" s="26">
        <v>120</v>
      </c>
      <c r="C7" s="18"/>
    </row>
    <row r="8" spans="1:3" ht="20.25" customHeight="1" x14ac:dyDescent="0.25">
      <c r="A8" s="17" t="s">
        <v>71</v>
      </c>
      <c r="B8" s="26">
        <v>7</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12.18</v>
      </c>
    </row>
    <row r="18" spans="1:2" ht="20.25" customHeight="1" x14ac:dyDescent="0.25">
      <c r="A18" s="17" t="s">
        <v>79</v>
      </c>
      <c r="B18" s="31">
        <f>IFERROR(B17*B7,0)</f>
        <v>1461.6</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3.7</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D8" sqref="D8"/>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800</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776</v>
      </c>
      <c r="B11" s="25">
        <v>3.4500000000000003E-2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0.26580115915559993</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3.4500000000000003E-2</v>
      </c>
      <c r="C28" s="39">
        <f>SUM(C11:C27)</f>
        <v>0.26580115915559993</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5" sqref="B5"/>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3.4500000000000003E-2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0.49837717341674992</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3.4500000000000003E-2</v>
      </c>
      <c r="C22" s="54">
        <f>SUM(C5:C21)</f>
        <v>0.49837717341674992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5" sqref="A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B10" sqref="B10"/>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3.7</v>
      </c>
    </row>
    <row r="6" spans="1:4" ht="23.25" customHeight="1" x14ac:dyDescent="0.25">
      <c r="A6" s="17" t="s">
        <v>111</v>
      </c>
      <c r="B6" s="72">
        <f>IFERROR(Nutrients_from_future_land_use!C22-SuDS!G30-Nutrients_from_current_land_use!C28,0)</f>
        <v>0.23257601426114999</v>
      </c>
    </row>
    <row r="7" spans="1:4" ht="23.25" customHeight="1" x14ac:dyDescent="0.25">
      <c r="A7" s="17" t="s">
        <v>112</v>
      </c>
      <c r="B7" s="72">
        <f>IFERROR(B5+B6,0)</f>
        <v>3.9325760142611501</v>
      </c>
    </row>
    <row r="8" spans="1:4" ht="23.25" customHeight="1" x14ac:dyDescent="0.25">
      <c r="A8" s="17" t="s">
        <v>113</v>
      </c>
      <c r="B8" s="72">
        <f>IFERROR(IF(B7&lt;0,B7,B7*1.2),0)</f>
        <v>4.7190912171133803</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4.72</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Mark Phelps</cp:lastModifiedBy>
  <cp:revision/>
  <dcterms:created xsi:type="dcterms:W3CDTF">2021-10-14T13:24:34Z</dcterms:created>
  <dcterms:modified xsi:type="dcterms:W3CDTF">2026-01-06T11:52:32Z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