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Edgingtons Projects\6001-6200\6087-Bartons Road, Havant\Z-SCHEDULES\Z1-ACCOMMODATION SCHEDULE\"/>
    </mc:Choice>
  </mc:AlternateContent>
  <xr:revisionPtr revIDLastSave="0" documentId="8_{790BCE14-BFCD-407D-82C2-3CC1065EC039}" xr6:coauthVersionLast="47" xr6:coauthVersionMax="47" xr10:uidLastSave="{00000000-0000-0000-0000-000000000000}"/>
  <bookViews>
    <workbookView xWindow="-120" yWindow="-120" windowWidth="38640" windowHeight="21120" firstSheet="1" activeTab="1" xr2:uid="{5414E27D-C845-4AC6-878C-5A86949BE9CB}"/>
  </bookViews>
  <sheets>
    <sheet name="Accommodation Schedule" sheetId="1" state="hidden" r:id="rId1"/>
    <sheet name="Plot by Plot" sheetId="4" r:id="rId2"/>
  </sheets>
  <definedNames>
    <definedName name="_xlnm._FilterDatabase" localSheetId="1" hidden="1">'Plot by Plot'!$A$7:$Q$102</definedName>
    <definedName name="_xlnm.Print_Area" localSheetId="0">'Accommodation Schedule'!$A$1:$L$74</definedName>
    <definedName name="_xlnm.Print_Area" localSheetId="1">'Plot by Plot'!$A$1:$L$134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2" i="4" l="1"/>
  <c r="K101" i="4"/>
  <c r="F14" i="4"/>
  <c r="D14" i="4"/>
  <c r="F13" i="4"/>
  <c r="D13" i="4"/>
  <c r="F9" i="4"/>
  <c r="D9" i="4"/>
  <c r="F10" i="4"/>
  <c r="D10" i="4"/>
  <c r="F131" i="4"/>
  <c r="K99" i="4"/>
  <c r="F68" i="4" l="1"/>
  <c r="F69" i="4"/>
  <c r="F71" i="4"/>
  <c r="F76" i="4"/>
  <c r="F77" i="4"/>
  <c r="F78" i="4"/>
  <c r="F79" i="4"/>
  <c r="F80" i="4"/>
  <c r="F82" i="4"/>
  <c r="F85" i="4"/>
  <c r="F86" i="4"/>
  <c r="F87" i="4"/>
  <c r="F88" i="4"/>
  <c r="F89" i="4"/>
  <c r="F91" i="4"/>
  <c r="F94" i="4"/>
  <c r="F95" i="4"/>
  <c r="F96" i="4"/>
  <c r="F97" i="4"/>
  <c r="F67" i="4"/>
  <c r="D125" i="4" l="1"/>
  <c r="D126" i="4"/>
  <c r="E126" i="4"/>
  <c r="E127" i="4"/>
  <c r="E128" i="4"/>
  <c r="E125" i="4"/>
  <c r="D127" i="4"/>
  <c r="D128" i="4"/>
  <c r="C119" i="4"/>
  <c r="E108" i="4"/>
  <c r="E109" i="4"/>
  <c r="C109" i="4" s="1"/>
  <c r="C110" i="4"/>
  <c r="E107" i="4"/>
  <c r="I111" i="4"/>
  <c r="J110" i="4" s="1"/>
  <c r="G111" i="4"/>
  <c r="H108" i="4" s="1"/>
  <c r="B111" i="4"/>
  <c r="C118" i="4" s="1"/>
  <c r="G102" i="4"/>
  <c r="F66" i="4"/>
  <c r="D66" i="4"/>
  <c r="F65" i="4"/>
  <c r="D65" i="4"/>
  <c r="F64" i="4"/>
  <c r="D64" i="4"/>
  <c r="F63" i="4"/>
  <c r="D63" i="4"/>
  <c r="F62" i="4"/>
  <c r="D62" i="4"/>
  <c r="F61" i="4"/>
  <c r="D61" i="4"/>
  <c r="F60" i="4"/>
  <c r="D60" i="4"/>
  <c r="F59" i="4"/>
  <c r="D59" i="4"/>
  <c r="F58" i="4"/>
  <c r="D58" i="4"/>
  <c r="F57" i="4"/>
  <c r="D57" i="4"/>
  <c r="F56" i="4"/>
  <c r="D56" i="4"/>
  <c r="F55" i="4"/>
  <c r="D55" i="4"/>
  <c r="F54" i="4"/>
  <c r="D54" i="4"/>
  <c r="F53" i="4"/>
  <c r="D53" i="4"/>
  <c r="F52" i="4"/>
  <c r="D52" i="4"/>
  <c r="F51" i="4"/>
  <c r="D51" i="4"/>
  <c r="F50" i="4"/>
  <c r="D50" i="4"/>
  <c r="F49" i="4"/>
  <c r="D49" i="4"/>
  <c r="F48" i="4"/>
  <c r="D48" i="4"/>
  <c r="F47" i="4"/>
  <c r="D47" i="4"/>
  <c r="F46" i="4"/>
  <c r="D46" i="4"/>
  <c r="F45" i="4"/>
  <c r="D45" i="4"/>
  <c r="F44" i="4"/>
  <c r="D44" i="4"/>
  <c r="F43" i="4"/>
  <c r="D43" i="4"/>
  <c r="F42" i="4"/>
  <c r="D42" i="4"/>
  <c r="F41" i="4"/>
  <c r="D41" i="4"/>
  <c r="F40" i="4"/>
  <c r="D40" i="4"/>
  <c r="F39" i="4"/>
  <c r="D39" i="4"/>
  <c r="F38" i="4"/>
  <c r="D38" i="4"/>
  <c r="F37" i="4"/>
  <c r="D37" i="4"/>
  <c r="F36" i="4"/>
  <c r="D36" i="4"/>
  <c r="F35" i="4"/>
  <c r="D35" i="4"/>
  <c r="F34" i="4"/>
  <c r="D34" i="4"/>
  <c r="F33" i="4"/>
  <c r="D33" i="4"/>
  <c r="F32" i="4"/>
  <c r="D32" i="4"/>
  <c r="F31" i="4"/>
  <c r="D31" i="4"/>
  <c r="F30" i="4"/>
  <c r="D30" i="4"/>
  <c r="F29" i="4"/>
  <c r="D29" i="4"/>
  <c r="F28" i="4"/>
  <c r="D28" i="4"/>
  <c r="F27" i="4"/>
  <c r="D27" i="4"/>
  <c r="F26" i="4"/>
  <c r="D26" i="4"/>
  <c r="F25" i="4"/>
  <c r="D25" i="4"/>
  <c r="F24" i="4"/>
  <c r="D24" i="4"/>
  <c r="F23" i="4"/>
  <c r="D23" i="4"/>
  <c r="F22" i="4"/>
  <c r="D22" i="4"/>
  <c r="F21" i="4"/>
  <c r="D21" i="4"/>
  <c r="F20" i="4"/>
  <c r="D20" i="4"/>
  <c r="F19" i="4"/>
  <c r="D19" i="4"/>
  <c r="F18" i="4"/>
  <c r="D18" i="4"/>
  <c r="F17" i="4"/>
  <c r="D17" i="4"/>
  <c r="F16" i="4"/>
  <c r="D16" i="4"/>
  <c r="F15" i="4"/>
  <c r="D15" i="4"/>
  <c r="F12" i="4"/>
  <c r="D12" i="4"/>
  <c r="F11" i="4"/>
  <c r="D11" i="4"/>
  <c r="I23" i="1"/>
  <c r="K22" i="1"/>
  <c r="J22" i="1" s="1"/>
  <c r="I22" i="1"/>
  <c r="H22" i="1" s="1"/>
  <c r="F22" i="1"/>
  <c r="D22" i="1"/>
  <c r="J12" i="1"/>
  <c r="J10" i="1"/>
  <c r="G11" i="1"/>
  <c r="H23" i="1"/>
  <c r="I24" i="1"/>
  <c r="H24" i="1" s="1"/>
  <c r="I25" i="1"/>
  <c r="H25" i="1" s="1"/>
  <c r="I21" i="1"/>
  <c r="H21" i="1" s="1"/>
  <c r="I15" i="1"/>
  <c r="H15" i="1" s="1"/>
  <c r="I16" i="1"/>
  <c r="H16" i="1" s="1"/>
  <c r="I14" i="1"/>
  <c r="H14" i="1" s="1"/>
  <c r="K23" i="1"/>
  <c r="J23" i="1" s="1"/>
  <c r="K24" i="1"/>
  <c r="J24" i="1" s="1"/>
  <c r="K25" i="1"/>
  <c r="J25" i="1" s="1"/>
  <c r="K21" i="1"/>
  <c r="J21" i="1" s="1"/>
  <c r="K15" i="1"/>
  <c r="J15" i="1" s="1"/>
  <c r="K16" i="1"/>
  <c r="J16" i="1" s="1"/>
  <c r="K14" i="1"/>
  <c r="J14" i="1" s="1"/>
  <c r="F25" i="1"/>
  <c r="F23" i="1"/>
  <c r="F24" i="1"/>
  <c r="F21" i="1"/>
  <c r="D23" i="1"/>
  <c r="D24" i="1"/>
  <c r="D25" i="1"/>
  <c r="D21" i="1"/>
  <c r="F14" i="1"/>
  <c r="F16" i="1"/>
  <c r="F15" i="1"/>
  <c r="D15" i="1"/>
  <c r="D16" i="1"/>
  <c r="D14" i="1"/>
  <c r="E129" i="4" l="1"/>
  <c r="D129" i="4"/>
  <c r="E130" i="4"/>
  <c r="E131" i="4" s="1"/>
  <c r="D130" i="4"/>
  <c r="D131" i="4" s="1"/>
  <c r="C116" i="4"/>
  <c r="C117" i="4"/>
  <c r="J109" i="4"/>
  <c r="J108" i="4"/>
  <c r="J107" i="4"/>
  <c r="H107" i="4"/>
  <c r="H110" i="4"/>
  <c r="H109" i="4"/>
  <c r="E111" i="4"/>
  <c r="C108" i="4"/>
  <c r="K100" i="4"/>
  <c r="G13" i="1"/>
  <c r="K11" i="1"/>
  <c r="K13" i="1"/>
  <c r="I112" i="4" l="1"/>
  <c r="G112" i="4"/>
  <c r="E112" i="4"/>
  <c r="F107" i="4"/>
  <c r="F108" i="4"/>
  <c r="F110" i="4"/>
  <c r="F109" i="4"/>
  <c r="C111" i="4"/>
  <c r="B61" i="1"/>
  <c r="C61" i="1"/>
  <c r="D61" i="1"/>
  <c r="E61" i="1"/>
  <c r="F61" i="1"/>
  <c r="C18" i="1"/>
  <c r="G55" i="1"/>
  <c r="G56" i="1"/>
  <c r="G57" i="1"/>
  <c r="G58" i="1"/>
  <c r="G59" i="1"/>
  <c r="G60" i="1"/>
  <c r="G54" i="1"/>
  <c r="D107" i="4" l="1"/>
  <c r="D109" i="4"/>
  <c r="D110" i="4"/>
  <c r="D108" i="4"/>
  <c r="G61" i="1"/>
  <c r="D62" i="1" s="1"/>
  <c r="K18" i="1" l="1"/>
  <c r="J18" i="1" l="1"/>
  <c r="C27" i="1"/>
  <c r="C46" i="1" s="1"/>
  <c r="I27" i="1" l="1"/>
  <c r="B62" i="1"/>
  <c r="F62" i="1"/>
  <c r="E62" i="1"/>
  <c r="C62" i="1"/>
  <c r="K27" i="1"/>
  <c r="K46" i="1" s="1"/>
  <c r="J27" i="1"/>
  <c r="J46" i="1" s="1"/>
  <c r="H27" i="1"/>
  <c r="H18" i="1" l="1"/>
  <c r="H46" i="1" s="1"/>
  <c r="I18" i="1"/>
  <c r="I46" i="1" s="1"/>
</calcChain>
</file>

<file path=xl/sharedStrings.xml><?xml version="1.0" encoding="utf-8"?>
<sst xmlns="http://schemas.openxmlformats.org/spreadsheetml/2006/main" count="552" uniqueCount="91">
  <si>
    <t>Job No</t>
  </si>
  <si>
    <t>Project</t>
  </si>
  <si>
    <t>Revision</t>
  </si>
  <si>
    <t>Date</t>
  </si>
  <si>
    <t>Residential Summary</t>
  </si>
  <si>
    <t>House Type</t>
  </si>
  <si>
    <t>Occupancy</t>
  </si>
  <si>
    <t>House Gross Internal Area (GIA)</t>
  </si>
  <si>
    <t>House Net Sales Area (NSA)</t>
  </si>
  <si>
    <t>Sq m</t>
  </si>
  <si>
    <t>Sq ft</t>
  </si>
  <si>
    <t>No. of Units</t>
  </si>
  <si>
    <t>Tenure Type</t>
  </si>
  <si>
    <t>1B Flat</t>
  </si>
  <si>
    <t>1B2P</t>
  </si>
  <si>
    <t>2B Flat</t>
  </si>
  <si>
    <t>TOTAL Gross Internal Area (GIA)</t>
  </si>
  <si>
    <t>TOTAL Net Sales Area (NSA)</t>
  </si>
  <si>
    <t>3B5P</t>
  </si>
  <si>
    <t>3B4P</t>
  </si>
  <si>
    <t>TOTAL</t>
  </si>
  <si>
    <t>2B4P</t>
  </si>
  <si>
    <t>SUB-TOTAL</t>
  </si>
  <si>
    <t>No.</t>
  </si>
  <si>
    <t>House Occupancy Mix</t>
  </si>
  <si>
    <t>The NSA is the sum of the all of the GIAs of the individual apartments</t>
  </si>
  <si>
    <t>The areas are approximate and relate to the likely areas of the building at the current state of the design.</t>
  </si>
  <si>
    <t>The standard RICS Code of Practice (6th Edition) for measuring areas has been used with the exception that internal balconies are not included in GIA/NSA</t>
  </si>
  <si>
    <t>Any decisions to be made on the basis of these predictions, whether as to project viability, pre-letting, lease agreements and the like, should make allowance for the following:</t>
  </si>
  <si>
    <t>1. Design development.</t>
  </si>
  <si>
    <t>2. Accurate site survey, site levels and dimensions.</t>
  </si>
  <si>
    <t>3. Construction methods and building tolerances.</t>
  </si>
  <si>
    <t>4. Local Authority consents.</t>
  </si>
  <si>
    <t>The areas have been measured as shown on the house type plans.</t>
  </si>
  <si>
    <t>Accommodation Schedule</t>
  </si>
  <si>
    <t>Plot-by-Plot Schedule</t>
  </si>
  <si>
    <t>Plot No.</t>
  </si>
  <si>
    <t xml:space="preserve">sq m </t>
  </si>
  <si>
    <t>sq ft</t>
  </si>
  <si>
    <t>End Terrace</t>
  </si>
  <si>
    <t xml:space="preserve">Mid Terrace </t>
  </si>
  <si>
    <t>Semi-Detached</t>
  </si>
  <si>
    <t>No. Parking Spaces</t>
  </si>
  <si>
    <t>AFFORDABLE</t>
  </si>
  <si>
    <t>Bartons Road - Havant</t>
  </si>
  <si>
    <t>PRIVATE</t>
  </si>
  <si>
    <t>SO</t>
  </si>
  <si>
    <t>Private</t>
  </si>
  <si>
    <t>M3.11</t>
  </si>
  <si>
    <t>M3.13</t>
  </si>
  <si>
    <t>M2.9</t>
  </si>
  <si>
    <t>M3.12</t>
  </si>
  <si>
    <t>1B2P WCH</t>
  </si>
  <si>
    <t>-</t>
  </si>
  <si>
    <t>2B4P WCH</t>
  </si>
  <si>
    <t>see plot-by-plot</t>
  </si>
  <si>
    <t>AR/SR</t>
  </si>
  <si>
    <t>M4.12</t>
  </si>
  <si>
    <t>M2.3</t>
  </si>
  <si>
    <t>L</t>
  </si>
  <si>
    <t>4B7P</t>
  </si>
  <si>
    <t>Parking Spaces</t>
  </si>
  <si>
    <t>Visitor Spaces</t>
  </si>
  <si>
    <t>Unallocated</t>
  </si>
  <si>
    <t>Parking Space Type</t>
  </si>
  <si>
    <t>Allocated</t>
  </si>
  <si>
    <t>1B</t>
  </si>
  <si>
    <t>2B</t>
  </si>
  <si>
    <t>3B</t>
  </si>
  <si>
    <t>4P</t>
  </si>
  <si>
    <t xml:space="preserve">Total </t>
  </si>
  <si>
    <t>All</t>
  </si>
  <si>
    <t>Affordable</t>
  </si>
  <si>
    <t xml:space="preserve">AR/SR </t>
  </si>
  <si>
    <t>TOTALS</t>
  </si>
  <si>
    <t>%</t>
  </si>
  <si>
    <t>MIX ANALYSIS</t>
  </si>
  <si>
    <t>SHMA Overall</t>
  </si>
  <si>
    <t>Proposed</t>
  </si>
  <si>
    <t>Visitor Parking</t>
  </si>
  <si>
    <t>Total Parking</t>
  </si>
  <si>
    <t>HAVANT PARKING STANDARDS</t>
  </si>
  <si>
    <t>Third Floor Flat</t>
  </si>
  <si>
    <t>Second Floor Flat</t>
  </si>
  <si>
    <t xml:space="preserve">Unit Type / Position </t>
  </si>
  <si>
    <t>Ground Floor Flat</t>
  </si>
  <si>
    <t>First Floor Flat</t>
  </si>
  <si>
    <t>Storage Area (sqm)</t>
  </si>
  <si>
    <t>Incl. Boiler Cupd.</t>
  </si>
  <si>
    <t>Excl. Boiler Cupd.</t>
  </si>
  <si>
    <t>APARTMENTS 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</si>
</sst>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%"/>
  </numFmts>
  <fonts count="16" x14ac:knownFonts="1">
    <font>
      <sz val="11"/>
      <color theme="1"/>
      <name val="Calibri"/>
      <family val="2"/>
      <scheme val="minor"/>
    </font>
    <font>
      <b/>
      <i/>
      <sz val="16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i/>
      <sz val="10"/>
      <color rgb="FFFF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188">
    <xf numFmtId="0" fontId="0" fillId="0" borderId="0" xfId="0"/>
    <xf numFmtId="0" fontId="2" fillId="0" borderId="0" xfId="0" applyFont="1" applyAlignment="1">
      <alignment horizontal="left"/>
    </xf>
    <xf numFmtId="164" fontId="2" fillId="0" borderId="0" xfId="0" applyNumberFormat="1" applyFont="1"/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/>
    <xf numFmtId="3" fontId="3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4" fillId="2" borderId="0" xfId="0" applyFont="1" applyFill="1"/>
    <xf numFmtId="0" fontId="2" fillId="0" borderId="0" xfId="0" applyFont="1" applyAlignment="1">
      <alignment horizontal="center"/>
    </xf>
    <xf numFmtId="2" fontId="4" fillId="0" borderId="0" xfId="0" applyNumberFormat="1" applyFont="1" applyAlignment="1">
      <alignment vertical="center"/>
    </xf>
    <xf numFmtId="0" fontId="5" fillId="0" borderId="0" xfId="0" applyFont="1"/>
    <xf numFmtId="0" fontId="5" fillId="0" borderId="1" xfId="0" applyFont="1" applyBorder="1"/>
    <xf numFmtId="4" fontId="5" fillId="0" borderId="1" xfId="0" applyNumberFormat="1" applyFont="1" applyBorder="1"/>
    <xf numFmtId="3" fontId="6" fillId="0" borderId="1" xfId="0" applyNumberFormat="1" applyFont="1" applyBorder="1"/>
    <xf numFmtId="3" fontId="6" fillId="2" borderId="1" xfId="0" applyNumberFormat="1" applyFont="1" applyFill="1" applyBorder="1"/>
    <xf numFmtId="0" fontId="7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/>
    <xf numFmtId="0" fontId="5" fillId="0" borderId="0" xfId="0" applyFont="1" applyAlignment="1">
      <alignment horizontal="center"/>
    </xf>
    <xf numFmtId="3" fontId="2" fillId="0" borderId="0" xfId="0" applyNumberFormat="1" applyFont="1"/>
    <xf numFmtId="164" fontId="2" fillId="0" borderId="0" xfId="0" applyNumberFormat="1" applyFont="1" applyAlignment="1">
      <alignment horizontal="left"/>
    </xf>
    <xf numFmtId="3" fontId="3" fillId="0" borderId="0" xfId="0" applyNumberFormat="1" applyFont="1"/>
    <xf numFmtId="3" fontId="8" fillId="0" borderId="0" xfId="0" applyNumberFormat="1" applyFont="1"/>
    <xf numFmtId="3" fontId="2" fillId="0" borderId="0" xfId="0" applyNumberFormat="1" applyFont="1" applyAlignment="1">
      <alignment horizontal="center"/>
    </xf>
    <xf numFmtId="165" fontId="9" fillId="0" borderId="17" xfId="0" applyNumberFormat="1" applyFont="1" applyBorder="1" applyAlignment="1">
      <alignment horizontal="center" vertical="center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3" fontId="6" fillId="3" borderId="1" xfId="0" applyNumberFormat="1" applyFont="1" applyFill="1" applyBorder="1"/>
    <xf numFmtId="0" fontId="6" fillId="3" borderId="1" xfId="0" applyFont="1" applyFill="1" applyBorder="1" applyAlignment="1">
      <alignment horizontal="center"/>
    </xf>
    <xf numFmtId="1" fontId="10" fillId="3" borderId="18" xfId="0" applyNumberFormat="1" applyFont="1" applyFill="1" applyBorder="1" applyAlignment="1" applyProtection="1">
      <alignment horizontal="center" vertical="center"/>
      <protection locked="0"/>
    </xf>
    <xf numFmtId="1" fontId="10" fillId="3" borderId="19" xfId="0" applyNumberFormat="1" applyFont="1" applyFill="1" applyBorder="1" applyAlignment="1" applyProtection="1">
      <alignment horizontal="center" vertical="center"/>
      <protection locked="0"/>
    </xf>
    <xf numFmtId="1" fontId="10" fillId="3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 applyProtection="1">
      <alignment horizontal="center" vertical="center"/>
      <protection locked="0"/>
    </xf>
    <xf numFmtId="165" fontId="10" fillId="0" borderId="2" xfId="0" applyNumberFormat="1" applyFont="1" applyBorder="1" applyAlignment="1">
      <alignment horizontal="center" vertical="center"/>
    </xf>
    <xf numFmtId="1" fontId="10" fillId="0" borderId="2" xfId="0" applyNumberFormat="1" applyFont="1" applyBorder="1" applyAlignment="1">
      <alignment horizontal="center" vertical="center"/>
    </xf>
    <xf numFmtId="0" fontId="10" fillId="2" borderId="0" xfId="0" applyFont="1" applyFill="1"/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 applyProtection="1">
      <alignment horizontal="center" vertical="center"/>
      <protection locked="0"/>
    </xf>
    <xf numFmtId="1" fontId="10" fillId="0" borderId="0" xfId="0" applyNumberFormat="1" applyFont="1" applyAlignment="1">
      <alignment horizontal="center"/>
    </xf>
    <xf numFmtId="1" fontId="9" fillId="0" borderId="1" xfId="0" applyNumberFormat="1" applyFont="1" applyBorder="1" applyAlignment="1" applyProtection="1">
      <alignment horizontal="center" vertical="center"/>
      <protection locked="0"/>
    </xf>
    <xf numFmtId="1" fontId="9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4" fontId="0" fillId="0" borderId="0" xfId="0" applyNumberFormat="1"/>
    <xf numFmtId="2" fontId="0" fillId="0" borderId="0" xfId="0" applyNumberFormat="1"/>
    <xf numFmtId="0" fontId="9" fillId="0" borderId="1" xfId="0" applyFont="1" applyBorder="1"/>
    <xf numFmtId="3" fontId="9" fillId="0" borderId="1" xfId="0" applyNumberFormat="1" applyFont="1" applyBorder="1"/>
    <xf numFmtId="3" fontId="10" fillId="0" borderId="0" xfId="0" applyNumberFormat="1" applyFont="1" applyAlignment="1">
      <alignment vertical="center" wrapText="1"/>
    </xf>
    <xf numFmtId="2" fontId="10" fillId="0" borderId="0" xfId="0" applyNumberFormat="1" applyFont="1" applyAlignment="1">
      <alignment vertical="center"/>
    </xf>
    <xf numFmtId="4" fontId="5" fillId="0" borderId="0" xfId="0" applyNumberFormat="1" applyFont="1"/>
    <xf numFmtId="0" fontId="5" fillId="0" borderId="0" xfId="0" applyFont="1" applyAlignment="1">
      <alignment horizontal="center" vertical="center"/>
    </xf>
    <xf numFmtId="0" fontId="10" fillId="0" borderId="0" xfId="0" applyFont="1"/>
    <xf numFmtId="0" fontId="9" fillId="0" borderId="0" xfId="0" applyFont="1" applyAlignment="1" applyProtection="1">
      <alignment vertical="center" wrapText="1"/>
      <protection locked="0"/>
    </xf>
    <xf numFmtId="0" fontId="10" fillId="0" borderId="0" xfId="0" applyFont="1" applyAlignment="1">
      <alignment vertical="center"/>
    </xf>
    <xf numFmtId="0" fontId="11" fillId="2" borderId="0" xfId="0" applyFont="1" applyFill="1"/>
    <xf numFmtId="4" fontId="5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14" fontId="13" fillId="0" borderId="0" xfId="0" applyNumberFormat="1" applyFont="1" applyAlignment="1">
      <alignment horizontal="left"/>
    </xf>
    <xf numFmtId="4" fontId="5" fillId="4" borderId="1" xfId="0" applyNumberFormat="1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center"/>
    </xf>
    <xf numFmtId="4" fontId="6" fillId="3" borderId="1" xfId="0" applyNumberFormat="1" applyFont="1" applyFill="1" applyBorder="1"/>
    <xf numFmtId="4" fontId="6" fillId="3" borderId="1" xfId="0" applyNumberFormat="1" applyFont="1" applyFill="1" applyBorder="1" applyAlignment="1">
      <alignment horizontal="right"/>
    </xf>
    <xf numFmtId="4" fontId="6" fillId="2" borderId="1" xfId="0" applyNumberFormat="1" applyFont="1" applyFill="1" applyBorder="1"/>
    <xf numFmtId="4" fontId="5" fillId="0" borderId="1" xfId="0" applyNumberFormat="1" applyFont="1" applyBorder="1" applyAlignment="1">
      <alignment horizontal="right" vertical="center"/>
    </xf>
    <xf numFmtId="3" fontId="9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left"/>
    </xf>
    <xf numFmtId="4" fontId="6" fillId="0" borderId="1" xfId="0" applyNumberFormat="1" applyFont="1" applyBorder="1"/>
    <xf numFmtId="0" fontId="9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2" fillId="0" borderId="0" xfId="0" applyFont="1"/>
    <xf numFmtId="164" fontId="10" fillId="0" borderId="1" xfId="0" applyNumberFormat="1" applyFont="1" applyBorder="1" applyAlignment="1">
      <alignment horizontal="center" vertical="center" wrapText="1"/>
    </xf>
    <xf numFmtId="164" fontId="9" fillId="0" borderId="25" xfId="0" applyNumberFormat="1" applyFont="1" applyBorder="1" applyAlignment="1">
      <alignment horizontal="center"/>
    </xf>
    <xf numFmtId="0" fontId="9" fillId="4" borderId="28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4" fontId="5" fillId="4" borderId="29" xfId="0" applyNumberFormat="1" applyFont="1" applyFill="1" applyBorder="1" applyAlignment="1">
      <alignment horizontal="center" vertical="center"/>
    </xf>
    <xf numFmtId="164" fontId="9" fillId="4" borderId="25" xfId="0" applyNumberFormat="1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0" fontId="5" fillId="4" borderId="30" xfId="0" applyFont="1" applyFill="1" applyBorder="1" applyAlignment="1">
      <alignment horizontal="center"/>
    </xf>
    <xf numFmtId="0" fontId="9" fillId="5" borderId="2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4" fontId="5" fillId="5" borderId="1" xfId="0" applyNumberFormat="1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center" vertical="center"/>
    </xf>
    <xf numFmtId="164" fontId="9" fillId="5" borderId="25" xfId="0" applyNumberFormat="1" applyFont="1" applyFill="1" applyBorder="1" applyAlignment="1">
      <alignment horizontal="center"/>
    </xf>
    <xf numFmtId="0" fontId="6" fillId="0" borderId="0" xfId="0" applyFont="1"/>
    <xf numFmtId="4" fontId="6" fillId="0" borderId="0" xfId="0" applyNumberFormat="1" applyFont="1"/>
    <xf numFmtId="4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5" fillId="0" borderId="0" xfId="1" applyFont="1" applyAlignment="1">
      <alignment horizontal="center"/>
    </xf>
    <xf numFmtId="9" fontId="5" fillId="0" borderId="0" xfId="1" applyFont="1" applyAlignment="1">
      <alignment horizontal="center" vertical="center"/>
    </xf>
    <xf numFmtId="3" fontId="5" fillId="5" borderId="1" xfId="0" applyNumberFormat="1" applyFont="1" applyFill="1" applyBorder="1" applyAlignment="1">
      <alignment horizontal="center" vertical="center"/>
    </xf>
    <xf numFmtId="9" fontId="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10" fillId="0" borderId="22" xfId="0" applyNumberFormat="1" applyFont="1" applyBorder="1" applyAlignment="1">
      <alignment horizontal="center" vertical="center" wrapText="1"/>
    </xf>
    <xf numFmtId="3" fontId="10" fillId="0" borderId="22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10" fillId="0" borderId="23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10" fillId="0" borderId="31" xfId="0" applyNumberFormat="1" applyFont="1" applyBorder="1" applyAlignment="1">
      <alignment horizontal="center" vertical="center" wrapText="1"/>
    </xf>
    <xf numFmtId="164" fontId="10" fillId="0" borderId="32" xfId="0" applyNumberFormat="1" applyFont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4" fontId="10" fillId="2" borderId="1" xfId="0" applyNumberFormat="1" applyFont="1" applyFill="1" applyBorder="1" applyAlignment="1">
      <alignment horizontal="center" vertical="center"/>
    </xf>
    <xf numFmtId="2" fontId="10" fillId="2" borderId="9" xfId="0" applyNumberFormat="1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2" fontId="10" fillId="2" borderId="11" xfId="0" applyNumberFormat="1" applyFont="1" applyFill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/>
    </xf>
    <xf numFmtId="3" fontId="6" fillId="0" borderId="10" xfId="0" applyNumberFormat="1" applyFont="1" applyBorder="1" applyAlignment="1">
      <alignment horizontal="center"/>
    </xf>
    <xf numFmtId="3" fontId="6" fillId="0" borderId="11" xfId="0" applyNumberFormat="1" applyFont="1" applyBorder="1" applyAlignment="1">
      <alignment horizontal="center"/>
    </xf>
    <xf numFmtId="4" fontId="5" fillId="0" borderId="9" xfId="0" applyNumberFormat="1" applyFont="1" applyBorder="1" applyAlignment="1">
      <alignment horizontal="center"/>
    </xf>
    <xf numFmtId="4" fontId="5" fillId="0" borderId="11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4" fontId="6" fillId="3" borderId="9" xfId="0" applyNumberFormat="1" applyFont="1" applyFill="1" applyBorder="1" applyAlignment="1">
      <alignment horizontal="center"/>
    </xf>
    <xf numFmtId="4" fontId="6" fillId="3" borderId="10" xfId="0" applyNumberFormat="1" applyFont="1" applyFill="1" applyBorder="1" applyAlignment="1">
      <alignment horizontal="center"/>
    </xf>
    <xf numFmtId="1" fontId="10" fillId="0" borderId="0" xfId="0" applyNumberFormat="1" applyFont="1" applyAlignment="1">
      <alignment horizontal="center" wrapText="1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3" fontId="6" fillId="2" borderId="9" xfId="0" applyNumberFormat="1" applyFont="1" applyFill="1" applyBorder="1" applyAlignment="1">
      <alignment horizontal="center"/>
    </xf>
    <xf numFmtId="3" fontId="6" fillId="2" borderId="10" xfId="0" applyNumberFormat="1" applyFont="1" applyFill="1" applyBorder="1" applyAlignment="1">
      <alignment horizontal="center"/>
    </xf>
    <xf numFmtId="3" fontId="6" fillId="2" borderId="11" xfId="0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 vertical="center" wrapText="1"/>
    </xf>
    <xf numFmtId="3" fontId="10" fillId="0" borderId="11" xfId="0" applyNumberFormat="1" applyFont="1" applyBorder="1" applyAlignment="1">
      <alignment horizontal="center" vertical="center" wrapText="1"/>
    </xf>
    <xf numFmtId="4" fontId="6" fillId="0" borderId="9" xfId="0" applyNumberFormat="1" applyFont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11" xfId="0" applyNumberFormat="1" applyFont="1" applyBorder="1" applyAlignment="1">
      <alignment horizontal="center"/>
    </xf>
    <xf numFmtId="2" fontId="10" fillId="2" borderId="1" xfId="0" applyNumberFormat="1" applyFont="1" applyFill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 wrapText="1"/>
    </xf>
    <xf numFmtId="164" fontId="10" fillId="0" borderId="11" xfId="0" applyNumberFormat="1" applyFont="1" applyBorder="1" applyAlignment="1">
      <alignment horizontal="center" vertical="center" wrapText="1"/>
    </xf>
    <xf numFmtId="2" fontId="12" fillId="0" borderId="0" xfId="0" applyNumberFormat="1" applyFont="1" applyAlignment="1">
      <alignment horizontal="center"/>
    </xf>
    <xf numFmtId="43" fontId="6" fillId="0" borderId="0" xfId="2" applyFo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DDEBF7"/>
      <color rgb="FFFFAFA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100445</xdr:colOff>
      <xdr:row>0</xdr:row>
      <xdr:rowOff>0</xdr:rowOff>
    </xdr:from>
    <xdr:to>
      <xdr:col>11</xdr:col>
      <xdr:colOff>1187452</xdr:colOff>
      <xdr:row>4</xdr:row>
      <xdr:rowOff>164914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668299-33CE-444F-961F-732785051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3798" y="0"/>
          <a:ext cx="2995182" cy="9973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371595</xdr:colOff>
      <xdr:row>0</xdr:row>
      <xdr:rowOff>0</xdr:rowOff>
    </xdr:from>
    <xdr:to>
      <xdr:col>11</xdr:col>
      <xdr:colOff>941882</xdr:colOff>
      <xdr:row>4</xdr:row>
      <xdr:rowOff>91032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FA0F8A-8FB9-4E0E-83D0-A0D2B0C0D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72670" y="0"/>
          <a:ext cx="2618162" cy="919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7D428-EFFC-436A-AFD9-FDF24674EA0D}">
  <sheetPr>
    <pageSetUpPr fitToPage="1"/>
  </sheetPr>
  <dimension ref="A1:P75"/>
  <sheetViews>
    <sheetView view="pageBreakPreview" zoomScaleNormal="70" zoomScaleSheetLayoutView="100" workbookViewId="0">
      <selection activeCell="B6" sqref="B6"/>
    </sheetView>
  </sheetViews>
  <sheetFormatPr defaultRowHeight="15" x14ac:dyDescent="0.25"/>
  <cols>
    <col min="1" max="2" width="14.28515625" customWidth="1"/>
    <col min="3" max="3" width="15.85546875" customWidth="1"/>
    <col min="4" max="11" width="14.28515625" customWidth="1"/>
    <col min="12" max="12" width="18.85546875" bestFit="1" customWidth="1"/>
  </cols>
  <sheetData>
    <row r="1" spans="1:15" ht="20.25" x14ac:dyDescent="0.3">
      <c r="A1" s="127" t="s">
        <v>34</v>
      </c>
      <c r="B1" s="127"/>
      <c r="C1" s="127"/>
      <c r="D1" s="1"/>
      <c r="E1" s="2"/>
      <c r="F1" s="3"/>
      <c r="G1" s="2"/>
      <c r="H1" s="3"/>
      <c r="I1" s="3"/>
      <c r="J1" s="3"/>
      <c r="K1" s="3"/>
      <c r="L1" s="3"/>
      <c r="M1" s="3"/>
      <c r="N1" s="3"/>
      <c r="O1" s="3"/>
    </row>
    <row r="2" spans="1:15" x14ac:dyDescent="0.25">
      <c r="A2" s="4" t="s">
        <v>0</v>
      </c>
      <c r="B2" s="1">
        <v>6087</v>
      </c>
      <c r="C2" s="1"/>
      <c r="D2" s="1"/>
      <c r="E2" s="2"/>
      <c r="F2" s="5"/>
      <c r="G2" s="5"/>
      <c r="H2" s="3"/>
      <c r="I2" s="3"/>
      <c r="J2" s="3"/>
      <c r="K2" s="3"/>
      <c r="L2" s="3"/>
      <c r="M2" s="3"/>
      <c r="N2" s="3"/>
      <c r="O2" s="3"/>
    </row>
    <row r="3" spans="1:15" x14ac:dyDescent="0.25">
      <c r="A3" s="4" t="s">
        <v>1</v>
      </c>
      <c r="B3" s="1" t="s">
        <v>44</v>
      </c>
      <c r="C3" s="1"/>
      <c r="D3" s="1"/>
      <c r="E3" s="2"/>
      <c r="F3" s="5"/>
      <c r="G3" s="5"/>
      <c r="H3" s="3"/>
      <c r="I3" s="3"/>
      <c r="J3" s="3"/>
      <c r="K3" s="3"/>
      <c r="L3" s="3"/>
      <c r="M3" s="3"/>
      <c r="N3" s="3"/>
      <c r="O3" s="3"/>
    </row>
    <row r="4" spans="1:15" x14ac:dyDescent="0.25">
      <c r="A4" s="6" t="s">
        <v>2</v>
      </c>
      <c r="B4" s="2" t="s">
        <v>59</v>
      </c>
      <c r="C4" s="1"/>
      <c r="D4" s="1"/>
      <c r="E4" s="2"/>
      <c r="F4" s="6"/>
      <c r="G4" s="2"/>
      <c r="H4" s="3"/>
      <c r="I4" s="3"/>
      <c r="J4" s="3"/>
      <c r="K4" s="3"/>
      <c r="L4" s="3"/>
      <c r="M4" s="3"/>
      <c r="N4" s="3"/>
      <c r="O4" s="3"/>
    </row>
    <row r="5" spans="1:15" x14ac:dyDescent="0.25">
      <c r="A5" s="6" t="s">
        <v>3</v>
      </c>
      <c r="B5" s="128">
        <v>45982</v>
      </c>
      <c r="C5" s="128"/>
      <c r="D5" s="7"/>
      <c r="E5" s="2"/>
      <c r="F5" s="6"/>
      <c r="G5" s="2"/>
      <c r="H5" s="3"/>
      <c r="I5" s="3"/>
      <c r="J5" s="3"/>
      <c r="K5" s="3"/>
      <c r="L5" s="3"/>
      <c r="M5" s="3"/>
      <c r="N5" s="3"/>
      <c r="O5" s="3"/>
    </row>
    <row r="6" spans="1:15" ht="15.75" x14ac:dyDescent="0.25">
      <c r="A6" s="8" t="s">
        <v>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17"/>
      <c r="N6" s="17"/>
      <c r="O6" s="17"/>
    </row>
    <row r="7" spans="1:15" ht="44.25" customHeight="1" x14ac:dyDescent="0.25">
      <c r="A7" s="11"/>
      <c r="B7" s="11"/>
      <c r="C7" s="11"/>
      <c r="D7" s="184" t="s">
        <v>7</v>
      </c>
      <c r="E7" s="185"/>
      <c r="F7" s="184" t="s">
        <v>8</v>
      </c>
      <c r="G7" s="185"/>
      <c r="H7" s="178" t="s">
        <v>16</v>
      </c>
      <c r="I7" s="179"/>
      <c r="J7" s="178" t="s">
        <v>17</v>
      </c>
      <c r="K7" s="179"/>
      <c r="L7" s="11"/>
    </row>
    <row r="8" spans="1:15" x14ac:dyDescent="0.25">
      <c r="A8" s="39" t="s">
        <v>5</v>
      </c>
      <c r="B8" s="39" t="s">
        <v>6</v>
      </c>
      <c r="C8" s="39" t="s">
        <v>11</v>
      </c>
      <c r="D8" s="40" t="s">
        <v>9</v>
      </c>
      <c r="E8" s="41" t="s">
        <v>10</v>
      </c>
      <c r="F8" s="42" t="s">
        <v>9</v>
      </c>
      <c r="G8" s="43" t="s">
        <v>10</v>
      </c>
      <c r="H8" s="44" t="s">
        <v>9</v>
      </c>
      <c r="I8" s="45" t="s">
        <v>10</v>
      </c>
      <c r="J8" s="42" t="s">
        <v>9</v>
      </c>
      <c r="K8" s="43" t="s">
        <v>10</v>
      </c>
      <c r="L8" s="39" t="s">
        <v>12</v>
      </c>
    </row>
    <row r="9" spans="1:15" ht="15.75" x14ac:dyDescent="0.25">
      <c r="A9" s="183" t="s">
        <v>43</v>
      </c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0"/>
      <c r="N9" s="10"/>
      <c r="O9" s="10"/>
    </row>
    <row r="10" spans="1:15" x14ac:dyDescent="0.25">
      <c r="A10" s="13" t="s">
        <v>13</v>
      </c>
      <c r="B10" s="86" t="s">
        <v>14</v>
      </c>
      <c r="C10" s="62">
        <v>10</v>
      </c>
      <c r="D10" s="80" t="s">
        <v>53</v>
      </c>
      <c r="E10" s="80" t="s">
        <v>53</v>
      </c>
      <c r="F10" s="146" t="s">
        <v>55</v>
      </c>
      <c r="G10" s="147"/>
      <c r="H10" s="80" t="s">
        <v>53</v>
      </c>
      <c r="I10" s="80" t="s">
        <v>53</v>
      </c>
      <c r="J10" s="13">
        <f>K10/10.764</f>
        <v>512.00018580453366</v>
      </c>
      <c r="K10" s="13">
        <v>5511.17</v>
      </c>
      <c r="L10" s="71" t="s">
        <v>56</v>
      </c>
      <c r="M10" s="60"/>
    </row>
    <row r="11" spans="1:15" x14ac:dyDescent="0.25">
      <c r="A11" s="13" t="s">
        <v>13</v>
      </c>
      <c r="B11" s="86" t="s">
        <v>52</v>
      </c>
      <c r="C11" s="62">
        <v>1</v>
      </c>
      <c r="D11" s="80" t="s">
        <v>53</v>
      </c>
      <c r="E11" s="80" t="s">
        <v>53</v>
      </c>
      <c r="F11" s="84">
        <v>70</v>
      </c>
      <c r="G11" s="84">
        <f t="shared" ref="G11" si="0">F11*10.764</f>
        <v>753.4799999999999</v>
      </c>
      <c r="H11" s="80" t="s">
        <v>53</v>
      </c>
      <c r="I11" s="80" t="s">
        <v>53</v>
      </c>
      <c r="J11" s="13">
        <v>70</v>
      </c>
      <c r="K11" s="13">
        <f>J11*10.764</f>
        <v>753.4799999999999</v>
      </c>
      <c r="L11" s="71" t="s">
        <v>56</v>
      </c>
      <c r="M11" s="60"/>
    </row>
    <row r="12" spans="1:15" x14ac:dyDescent="0.25">
      <c r="A12" s="13" t="s">
        <v>15</v>
      </c>
      <c r="B12" s="86" t="s">
        <v>21</v>
      </c>
      <c r="C12" s="62">
        <v>20</v>
      </c>
      <c r="D12" s="80" t="s">
        <v>53</v>
      </c>
      <c r="E12" s="80" t="s">
        <v>53</v>
      </c>
      <c r="F12" s="146" t="s">
        <v>55</v>
      </c>
      <c r="G12" s="147"/>
      <c r="H12" s="80" t="s">
        <v>53</v>
      </c>
      <c r="I12" s="80" t="s">
        <v>53</v>
      </c>
      <c r="J12" s="13">
        <f>K12/10.764</f>
        <v>1407.0001858045339</v>
      </c>
      <c r="K12" s="13">
        <v>15144.95</v>
      </c>
      <c r="L12" s="71" t="s">
        <v>56</v>
      </c>
      <c r="M12" s="60"/>
    </row>
    <row r="13" spans="1:15" x14ac:dyDescent="0.25">
      <c r="A13" s="13" t="s">
        <v>15</v>
      </c>
      <c r="B13" s="86" t="s">
        <v>54</v>
      </c>
      <c r="C13" s="62">
        <v>1</v>
      </c>
      <c r="D13" s="80" t="s">
        <v>53</v>
      </c>
      <c r="E13" s="80" t="s">
        <v>53</v>
      </c>
      <c r="F13" s="79">
        <v>86</v>
      </c>
      <c r="G13" s="13">
        <f>F13*10.764</f>
        <v>925.70399999999995</v>
      </c>
      <c r="H13" s="80" t="s">
        <v>53</v>
      </c>
      <c r="I13" s="80" t="s">
        <v>53</v>
      </c>
      <c r="J13" s="13">
        <v>86</v>
      </c>
      <c r="K13" s="13">
        <f>J13*10.764</f>
        <v>925.70399999999995</v>
      </c>
      <c r="L13" s="71" t="s">
        <v>56</v>
      </c>
      <c r="M13" s="60"/>
    </row>
    <row r="14" spans="1:15" x14ac:dyDescent="0.25">
      <c r="A14" s="13" t="s">
        <v>58</v>
      </c>
      <c r="B14" s="86" t="s">
        <v>21</v>
      </c>
      <c r="C14" s="62">
        <v>3</v>
      </c>
      <c r="D14" s="13">
        <f>E14/10.764</f>
        <v>82.961724266072096</v>
      </c>
      <c r="E14" s="13">
        <v>893</v>
      </c>
      <c r="F14" s="13">
        <f>G14/10.764</f>
        <v>81.568190263842439</v>
      </c>
      <c r="G14" s="13">
        <v>878</v>
      </c>
      <c r="H14" s="13">
        <f>I14/10.764</f>
        <v>248.8851727982163</v>
      </c>
      <c r="I14" s="13">
        <f>E14*C14</f>
        <v>2679</v>
      </c>
      <c r="J14" s="13">
        <f>K14/10.764</f>
        <v>244.70457079152732</v>
      </c>
      <c r="K14" s="13">
        <f>G14*C14</f>
        <v>2634</v>
      </c>
      <c r="L14" s="71" t="s">
        <v>46</v>
      </c>
      <c r="M14" s="60"/>
    </row>
    <row r="15" spans="1:15" x14ac:dyDescent="0.25">
      <c r="A15" s="13" t="s">
        <v>51</v>
      </c>
      <c r="B15" s="86" t="s">
        <v>18</v>
      </c>
      <c r="C15" s="62">
        <v>9</v>
      </c>
      <c r="D15" s="13">
        <f t="shared" ref="D15:F16" si="1">E15/10.764</f>
        <v>102.65700483091788</v>
      </c>
      <c r="E15" s="13">
        <v>1105</v>
      </c>
      <c r="F15" s="13">
        <f t="shared" si="1"/>
        <v>100.61315496098105</v>
      </c>
      <c r="G15" s="13">
        <v>1083</v>
      </c>
      <c r="H15" s="13">
        <f t="shared" ref="H15:H16" si="2">I15/10.764</f>
        <v>923.91304347826087</v>
      </c>
      <c r="I15" s="13">
        <f t="shared" ref="I15:I16" si="3">E15*C15</f>
        <v>9945</v>
      </c>
      <c r="J15" s="13">
        <f t="shared" ref="J15:J16" si="4">K15/10.764</f>
        <v>905.51839464882949</v>
      </c>
      <c r="K15" s="13">
        <f t="shared" ref="K15:K16" si="5">G15*C15</f>
        <v>9747</v>
      </c>
      <c r="L15" s="71" t="s">
        <v>46</v>
      </c>
    </row>
    <row r="16" spans="1:15" x14ac:dyDescent="0.25">
      <c r="A16" s="13" t="s">
        <v>57</v>
      </c>
      <c r="B16" s="86" t="s">
        <v>60</v>
      </c>
      <c r="C16" s="62">
        <v>2</v>
      </c>
      <c r="D16" s="13">
        <f t="shared" si="1"/>
        <v>125.23225566703829</v>
      </c>
      <c r="E16" s="13">
        <v>1348</v>
      </c>
      <c r="F16" s="13">
        <f t="shared" si="1"/>
        <v>123.37421033073208</v>
      </c>
      <c r="G16" s="13">
        <v>1328</v>
      </c>
      <c r="H16" s="13">
        <f t="shared" si="2"/>
        <v>250.46451133407658</v>
      </c>
      <c r="I16" s="13">
        <f t="shared" si="3"/>
        <v>2696</v>
      </c>
      <c r="J16" s="13">
        <f t="shared" si="4"/>
        <v>246.74842066146417</v>
      </c>
      <c r="K16" s="13">
        <f t="shared" si="5"/>
        <v>2656</v>
      </c>
      <c r="L16" s="71" t="s">
        <v>56</v>
      </c>
    </row>
    <row r="17" spans="1:12" x14ac:dyDescent="0.25">
      <c r="A17" s="146"/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7"/>
    </row>
    <row r="18" spans="1:12" x14ac:dyDescent="0.25">
      <c r="A18" s="150" t="s">
        <v>22</v>
      </c>
      <c r="B18" s="151"/>
      <c r="C18" s="81">
        <f>SUM(C10:C16)</f>
        <v>46</v>
      </c>
      <c r="D18" s="180"/>
      <c r="E18" s="181"/>
      <c r="F18" s="181"/>
      <c r="G18" s="182"/>
      <c r="H18" s="81">
        <f>SUM(H10:H16)</f>
        <v>1423.2627276105538</v>
      </c>
      <c r="I18" s="81">
        <f>SUM(I10:I16)</f>
        <v>15320</v>
      </c>
      <c r="J18" s="81">
        <f>SUM(J10:J16)</f>
        <v>3471.9717577108886</v>
      </c>
      <c r="K18" s="81">
        <f>SUM(K10:K16)</f>
        <v>37372.304000000004</v>
      </c>
      <c r="L18" s="87"/>
    </row>
    <row r="19" spans="1:12" x14ac:dyDescent="0.25">
      <c r="A19" s="146"/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</row>
    <row r="20" spans="1:12" x14ac:dyDescent="0.25">
      <c r="A20" s="139" t="s">
        <v>45</v>
      </c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</row>
    <row r="21" spans="1:12" x14ac:dyDescent="0.25">
      <c r="A21" s="13" t="s">
        <v>58</v>
      </c>
      <c r="B21" s="13" t="s">
        <v>21</v>
      </c>
      <c r="C21" s="62">
        <v>9</v>
      </c>
      <c r="D21" s="13">
        <f>E21/10.764</f>
        <v>82.961724266072096</v>
      </c>
      <c r="E21" s="13">
        <v>893</v>
      </c>
      <c r="F21" s="13">
        <f>G21/10.764</f>
        <v>81.568190263842439</v>
      </c>
      <c r="G21" s="13">
        <v>878</v>
      </c>
      <c r="H21" s="13">
        <f>I21/10.764</f>
        <v>746.65551839464888</v>
      </c>
      <c r="I21" s="13">
        <f>E21*C21</f>
        <v>8037</v>
      </c>
      <c r="J21" s="13">
        <f>K21/10.764</f>
        <v>734.11371237458195</v>
      </c>
      <c r="K21" s="13">
        <f>G21*C21</f>
        <v>7902</v>
      </c>
      <c r="L21" s="71" t="s">
        <v>47</v>
      </c>
    </row>
    <row r="22" spans="1:12" x14ac:dyDescent="0.25">
      <c r="A22" s="13" t="s">
        <v>48</v>
      </c>
      <c r="B22" s="13" t="s">
        <v>18</v>
      </c>
      <c r="C22" s="62">
        <v>2</v>
      </c>
      <c r="D22" s="13">
        <f t="shared" ref="D22" si="6">E22/10.764</f>
        <v>98.476402824228913</v>
      </c>
      <c r="E22" s="13">
        <v>1060</v>
      </c>
      <c r="F22" s="13">
        <f t="shared" ref="F22" si="7">G22/10.764</f>
        <v>96.989966555183955</v>
      </c>
      <c r="G22" s="13">
        <v>1044</v>
      </c>
      <c r="H22" s="13">
        <f t="shared" ref="H22" si="8">I22/10.764</f>
        <v>196.95280564845783</v>
      </c>
      <c r="I22" s="13">
        <f t="shared" ref="I22" si="9">E22*C22</f>
        <v>2120</v>
      </c>
      <c r="J22" s="13">
        <f t="shared" ref="J22" si="10">K22/10.764</f>
        <v>193.97993311036791</v>
      </c>
      <c r="K22" s="13">
        <f t="shared" ref="K22" si="11">G22*C22</f>
        <v>2088</v>
      </c>
      <c r="L22" s="71" t="s">
        <v>47</v>
      </c>
    </row>
    <row r="23" spans="1:12" x14ac:dyDescent="0.25">
      <c r="A23" s="13" t="s">
        <v>51</v>
      </c>
      <c r="B23" s="13" t="s">
        <v>18</v>
      </c>
      <c r="C23" s="62">
        <v>21</v>
      </c>
      <c r="D23" s="13">
        <f t="shared" ref="D23:D25" si="12">E23/10.764</f>
        <v>102.65700483091788</v>
      </c>
      <c r="E23" s="13">
        <v>1105</v>
      </c>
      <c r="F23" s="13">
        <f t="shared" ref="F23:F25" si="13">G23/10.764</f>
        <v>100.61315496098105</v>
      </c>
      <c r="G23" s="13">
        <v>1083</v>
      </c>
      <c r="H23" s="13">
        <f t="shared" ref="H23:H25" si="14">I23/10.764</f>
        <v>2155.7971014492755</v>
      </c>
      <c r="I23" s="13">
        <f>E23*C23</f>
        <v>23205</v>
      </c>
      <c r="J23" s="13">
        <f t="shared" ref="J23:J25" si="15">K23/10.764</f>
        <v>2112.8762541806022</v>
      </c>
      <c r="K23" s="13">
        <f t="shared" ref="K23:K25" si="16">G23*C23</f>
        <v>22743</v>
      </c>
      <c r="L23" s="71" t="s">
        <v>47</v>
      </c>
    </row>
    <row r="24" spans="1:12" x14ac:dyDescent="0.25">
      <c r="A24" s="13" t="s">
        <v>49</v>
      </c>
      <c r="B24" s="13" t="s">
        <v>19</v>
      </c>
      <c r="C24" s="62">
        <v>4</v>
      </c>
      <c r="D24" s="13">
        <f t="shared" si="12"/>
        <v>98.383500557413612</v>
      </c>
      <c r="E24" s="13">
        <v>1059</v>
      </c>
      <c r="F24" s="13">
        <f t="shared" si="13"/>
        <v>96.989966555183955</v>
      </c>
      <c r="G24" s="13">
        <v>1044</v>
      </c>
      <c r="H24" s="13">
        <f t="shared" si="14"/>
        <v>393.53400222965445</v>
      </c>
      <c r="I24" s="13">
        <f t="shared" ref="I24:I25" si="17">E24*C24</f>
        <v>4236</v>
      </c>
      <c r="J24" s="13">
        <f t="shared" si="15"/>
        <v>387.95986622073582</v>
      </c>
      <c r="K24" s="13">
        <f t="shared" si="16"/>
        <v>4176</v>
      </c>
      <c r="L24" s="71" t="s">
        <v>47</v>
      </c>
    </row>
    <row r="25" spans="1:12" x14ac:dyDescent="0.25">
      <c r="A25" s="13" t="s">
        <v>57</v>
      </c>
      <c r="B25" s="13" t="s">
        <v>60</v>
      </c>
      <c r="C25" s="62">
        <v>8</v>
      </c>
      <c r="D25" s="13">
        <f t="shared" si="12"/>
        <v>125.23225566703829</v>
      </c>
      <c r="E25" s="13">
        <v>1348</v>
      </c>
      <c r="F25" s="13">
        <f t="shared" si="13"/>
        <v>123.37421033073208</v>
      </c>
      <c r="G25" s="13">
        <v>1328</v>
      </c>
      <c r="H25" s="13">
        <f t="shared" si="14"/>
        <v>1001.8580453363063</v>
      </c>
      <c r="I25" s="13">
        <f t="shared" si="17"/>
        <v>10784</v>
      </c>
      <c r="J25" s="13">
        <f t="shared" si="15"/>
        <v>986.99368264585667</v>
      </c>
      <c r="K25" s="13">
        <f t="shared" si="16"/>
        <v>10624</v>
      </c>
      <c r="L25" s="71" t="s">
        <v>47</v>
      </c>
    </row>
    <row r="26" spans="1:12" x14ac:dyDescent="0.25">
      <c r="A26" s="148"/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</row>
    <row r="27" spans="1:12" x14ac:dyDescent="0.25">
      <c r="A27" s="137" t="s">
        <v>22</v>
      </c>
      <c r="B27" s="138"/>
      <c r="C27" s="34">
        <f>SUM(C21:C25)</f>
        <v>44</v>
      </c>
      <c r="D27" s="143"/>
      <c r="E27" s="144"/>
      <c r="F27" s="144"/>
      <c r="G27" s="145"/>
      <c r="H27" s="82">
        <f>SUM(H21:H25)</f>
        <v>4494.7974730583428</v>
      </c>
      <c r="I27" s="82">
        <f>SUM(I21:I25)</f>
        <v>48382</v>
      </c>
      <c r="J27" s="82">
        <f>SUM(J21:J25)</f>
        <v>4415.9234485321449</v>
      </c>
      <c r="K27" s="82">
        <f>SUM(K21:K25)</f>
        <v>47533</v>
      </c>
      <c r="L27" s="14"/>
    </row>
    <row r="28" spans="1:12" x14ac:dyDescent="0.25">
      <c r="A28" s="148"/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 spans="1:12" x14ac:dyDescent="0.25">
      <c r="A29" s="140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2"/>
    </row>
    <row r="30" spans="1:12" hidden="1" x14ac:dyDescent="0.25">
      <c r="A30" s="12"/>
      <c r="B30" s="12"/>
      <c r="C30" s="12"/>
      <c r="D30" s="13"/>
      <c r="E30" s="13"/>
      <c r="F30" s="13"/>
      <c r="G30" s="13"/>
      <c r="H30" s="13"/>
      <c r="I30" s="13"/>
      <c r="J30" s="13"/>
      <c r="K30" s="13"/>
      <c r="L30" s="32"/>
    </row>
    <row r="31" spans="1:12" hidden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32"/>
    </row>
    <row r="32" spans="1:12" hidden="1" x14ac:dyDescent="0.25">
      <c r="A32" s="57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</row>
    <row r="33" spans="1:12" hidden="1" x14ac:dyDescent="0.25">
      <c r="A33" s="137"/>
      <c r="B33" s="138"/>
      <c r="C33" s="34"/>
      <c r="D33" s="143"/>
      <c r="E33" s="144"/>
      <c r="F33" s="144"/>
      <c r="G33" s="145"/>
      <c r="H33" s="34"/>
      <c r="I33" s="34"/>
      <c r="J33" s="34"/>
      <c r="K33" s="34"/>
      <c r="L33" s="14"/>
    </row>
    <row r="34" spans="1:12" hidden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</row>
    <row r="35" spans="1:12" hidden="1" x14ac:dyDescent="0.25">
      <c r="A35" s="140"/>
      <c r="B35" s="141"/>
      <c r="C35" s="141"/>
      <c r="D35" s="141"/>
      <c r="E35" s="141"/>
      <c r="F35" s="141"/>
      <c r="G35" s="141"/>
      <c r="H35" s="141"/>
      <c r="I35" s="141"/>
      <c r="J35" s="141"/>
      <c r="K35" s="141"/>
      <c r="L35" s="142"/>
    </row>
    <row r="36" spans="1:12" hidden="1" x14ac:dyDescent="0.25">
      <c r="A36" s="12"/>
      <c r="B36" s="12"/>
      <c r="C36" s="61"/>
      <c r="D36" s="12"/>
      <c r="E36" s="13"/>
      <c r="F36" s="12"/>
      <c r="G36" s="13"/>
      <c r="H36" s="13"/>
      <c r="I36" s="13"/>
      <c r="J36" s="13"/>
      <c r="K36" s="13"/>
      <c r="L36" s="32"/>
    </row>
    <row r="37" spans="1:12" hidden="1" x14ac:dyDescent="0.25">
      <c r="A37" s="12"/>
      <c r="B37" s="12"/>
      <c r="C37" s="61"/>
      <c r="D37" s="12"/>
      <c r="E37" s="13"/>
      <c r="F37" s="12"/>
      <c r="G37" s="13"/>
      <c r="H37" s="13"/>
      <c r="I37" s="13"/>
      <c r="J37" s="13"/>
      <c r="K37" s="13"/>
      <c r="L37" s="32"/>
    </row>
    <row r="38" spans="1:12" hidden="1" x14ac:dyDescent="0.25">
      <c r="A38" s="12"/>
      <c r="B38" s="12"/>
      <c r="C38" s="61"/>
      <c r="D38" s="12"/>
      <c r="E38" s="13"/>
      <c r="F38" s="12"/>
      <c r="G38" s="13"/>
      <c r="H38" s="13"/>
      <c r="I38" s="13"/>
      <c r="J38" s="13"/>
      <c r="K38" s="13"/>
      <c r="L38" s="32"/>
    </row>
    <row r="39" spans="1:12" hidden="1" x14ac:dyDescent="0.25">
      <c r="A39" s="12"/>
      <c r="B39" s="12"/>
      <c r="C39" s="61"/>
      <c r="D39" s="12"/>
      <c r="E39" s="13"/>
      <c r="F39" s="12"/>
      <c r="G39" s="13"/>
      <c r="H39" s="13"/>
      <c r="I39" s="13"/>
      <c r="J39" s="13"/>
      <c r="K39" s="13"/>
      <c r="L39" s="32"/>
    </row>
    <row r="40" spans="1:12" hidden="1" x14ac:dyDescent="0.25">
      <c r="A40" s="12"/>
      <c r="B40" s="12"/>
      <c r="C40" s="61"/>
      <c r="D40" s="12"/>
      <c r="E40" s="13"/>
      <c r="F40" s="12"/>
      <c r="G40" s="13"/>
      <c r="H40" s="13"/>
      <c r="I40" s="13"/>
      <c r="J40" s="13"/>
      <c r="K40" s="13"/>
      <c r="L40" s="32"/>
    </row>
    <row r="41" spans="1:12" hidden="1" x14ac:dyDescent="0.25">
      <c r="A41" s="12"/>
      <c r="B41" s="12"/>
      <c r="C41" s="61"/>
      <c r="D41" s="12"/>
      <c r="E41" s="13"/>
      <c r="F41" s="12"/>
      <c r="G41" s="13"/>
      <c r="H41" s="13"/>
      <c r="I41" s="13"/>
      <c r="J41" s="13"/>
      <c r="K41" s="13"/>
      <c r="L41" s="32"/>
    </row>
    <row r="42" spans="1:12" hidden="1" x14ac:dyDescent="0.25">
      <c r="A42" s="148"/>
      <c r="B42" s="149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 spans="1:12" hidden="1" x14ac:dyDescent="0.25">
      <c r="A43" s="137"/>
      <c r="B43" s="138"/>
      <c r="C43" s="34"/>
      <c r="D43" s="143"/>
      <c r="E43" s="144"/>
      <c r="F43" s="144"/>
      <c r="G43" s="145"/>
      <c r="H43" s="34"/>
      <c r="I43" s="34"/>
      <c r="J43" s="34"/>
      <c r="K43" s="34"/>
      <c r="L43" s="14"/>
    </row>
    <row r="44" spans="1:12" hidden="1" x14ac:dyDescent="0.25">
      <c r="A44" s="173"/>
      <c r="B44" s="174"/>
      <c r="C44" s="174"/>
      <c r="D44" s="174"/>
      <c r="E44" s="174"/>
      <c r="F44" s="174"/>
      <c r="G44" s="174"/>
      <c r="H44" s="174"/>
      <c r="I44" s="174"/>
      <c r="J44" s="174"/>
      <c r="K44" s="174"/>
      <c r="L44" s="174"/>
    </row>
    <row r="45" spans="1:12" x14ac:dyDescent="0.25">
      <c r="A45" s="175"/>
      <c r="B45" s="176"/>
      <c r="C45" s="176"/>
      <c r="D45" s="176"/>
      <c r="E45" s="176"/>
      <c r="F45" s="176"/>
      <c r="G45" s="176"/>
      <c r="H45" s="176"/>
      <c r="I45" s="176"/>
      <c r="J45" s="176"/>
      <c r="K45" s="176"/>
      <c r="L45" s="176"/>
    </row>
    <row r="46" spans="1:12" x14ac:dyDescent="0.25">
      <c r="A46" s="164" t="s">
        <v>20</v>
      </c>
      <c r="B46" s="165"/>
      <c r="C46" s="15">
        <f>SUM(C18+C27)</f>
        <v>90</v>
      </c>
      <c r="D46" s="166"/>
      <c r="E46" s="167"/>
      <c r="F46" s="167"/>
      <c r="G46" s="168"/>
      <c r="H46" s="83">
        <f>SUM(H18+H27)</f>
        <v>5918.0602006688969</v>
      </c>
      <c r="I46" s="83">
        <f>SUM(I18+I27)</f>
        <v>63702</v>
      </c>
      <c r="J46" s="83">
        <f>SUM(J18+J27)</f>
        <v>7887.8952062430335</v>
      </c>
      <c r="K46" s="83">
        <f>SUM(K18+K27)</f>
        <v>84905.304000000004</v>
      </c>
      <c r="L46" s="15"/>
    </row>
    <row r="47" spans="1:12" x14ac:dyDescent="0.25">
      <c r="A47" s="18"/>
      <c r="B47" s="18"/>
      <c r="C47" s="18"/>
      <c r="D47" s="19"/>
      <c r="E47" s="20"/>
      <c r="F47" s="20"/>
      <c r="G47" s="20"/>
      <c r="H47" s="20"/>
      <c r="I47" s="19"/>
      <c r="J47" s="19"/>
      <c r="K47" s="19"/>
      <c r="L47" s="19"/>
    </row>
    <row r="48" spans="1:12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1:14" ht="15.75" x14ac:dyDescent="0.25">
      <c r="A49" s="8" t="s">
        <v>24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</row>
    <row r="50" spans="1:14" ht="15.7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7"/>
      <c r="N50" s="17"/>
    </row>
    <row r="51" spans="1:14" x14ac:dyDescent="0.25">
      <c r="A51" s="153"/>
      <c r="B51" s="156" t="s">
        <v>14</v>
      </c>
      <c r="C51" s="158" t="s">
        <v>21</v>
      </c>
      <c r="D51" s="160" t="s">
        <v>19</v>
      </c>
      <c r="E51" s="162" t="s">
        <v>18</v>
      </c>
      <c r="F51" s="153" t="s">
        <v>60</v>
      </c>
      <c r="G51" s="169" t="s">
        <v>20</v>
      </c>
      <c r="H51" s="172"/>
      <c r="I51" s="171"/>
    </row>
    <row r="52" spans="1:14" x14ac:dyDescent="0.25">
      <c r="A52" s="154"/>
      <c r="B52" s="157"/>
      <c r="C52" s="159"/>
      <c r="D52" s="161"/>
      <c r="E52" s="163"/>
      <c r="F52" s="155"/>
      <c r="G52" s="170"/>
      <c r="H52" s="172"/>
      <c r="I52" s="171"/>
    </row>
    <row r="53" spans="1:14" x14ac:dyDescent="0.25">
      <c r="A53" s="155"/>
      <c r="B53" s="27" t="s">
        <v>23</v>
      </c>
      <c r="C53" s="28" t="s">
        <v>23</v>
      </c>
      <c r="D53" s="28" t="s">
        <v>23</v>
      </c>
      <c r="E53" s="28" t="s">
        <v>23</v>
      </c>
      <c r="F53" s="28" t="s">
        <v>23</v>
      </c>
      <c r="G53" s="29" t="s">
        <v>23</v>
      </c>
      <c r="H53" s="47"/>
      <c r="I53" s="48"/>
    </row>
    <row r="54" spans="1:14" x14ac:dyDescent="0.25">
      <c r="A54" s="30" t="s">
        <v>13</v>
      </c>
      <c r="B54" s="54">
        <v>11</v>
      </c>
      <c r="C54" s="55"/>
      <c r="D54" s="55"/>
      <c r="E54" s="55"/>
      <c r="F54" s="55"/>
      <c r="G54" s="56">
        <f t="shared" ref="G54:G60" si="18">SUM(B54:F54)</f>
        <v>11</v>
      </c>
      <c r="H54" s="49"/>
      <c r="I54" s="50"/>
    </row>
    <row r="55" spans="1:14" x14ac:dyDescent="0.25">
      <c r="A55" s="31" t="s">
        <v>15</v>
      </c>
      <c r="B55" s="54"/>
      <c r="C55" s="54">
        <v>21</v>
      </c>
      <c r="D55" s="54"/>
      <c r="E55" s="55"/>
      <c r="F55" s="55"/>
      <c r="G55" s="56">
        <f t="shared" si="18"/>
        <v>21</v>
      </c>
      <c r="H55" s="49"/>
      <c r="I55" s="50"/>
    </row>
    <row r="56" spans="1:14" x14ac:dyDescent="0.25">
      <c r="A56" s="31" t="s">
        <v>50</v>
      </c>
      <c r="B56" s="54"/>
      <c r="C56" s="54">
        <v>12</v>
      </c>
      <c r="D56" s="54"/>
      <c r="E56" s="55"/>
      <c r="F56" s="55"/>
      <c r="G56" s="56">
        <f t="shared" si="18"/>
        <v>12</v>
      </c>
      <c r="H56" s="49"/>
      <c r="I56" s="50"/>
    </row>
    <row r="57" spans="1:14" x14ac:dyDescent="0.25">
      <c r="A57" s="31" t="s">
        <v>48</v>
      </c>
      <c r="B57" s="54"/>
      <c r="C57" s="54"/>
      <c r="D57" s="54"/>
      <c r="E57" s="55">
        <v>2</v>
      </c>
      <c r="F57" s="55"/>
      <c r="G57" s="56">
        <f t="shared" si="18"/>
        <v>2</v>
      </c>
      <c r="H57" s="49"/>
      <c r="I57" s="50"/>
    </row>
    <row r="58" spans="1:14" x14ac:dyDescent="0.25">
      <c r="A58" s="31" t="s">
        <v>51</v>
      </c>
      <c r="B58" s="54"/>
      <c r="C58" s="55"/>
      <c r="D58" s="55"/>
      <c r="E58" s="55">
        <v>30</v>
      </c>
      <c r="F58" s="55"/>
      <c r="G58" s="56">
        <f t="shared" si="18"/>
        <v>30</v>
      </c>
      <c r="H58" s="49"/>
      <c r="I58" s="152"/>
    </row>
    <row r="59" spans="1:14" x14ac:dyDescent="0.25">
      <c r="A59" s="31" t="s">
        <v>49</v>
      </c>
      <c r="B59" s="54"/>
      <c r="C59" s="55"/>
      <c r="D59" s="55">
        <v>4</v>
      </c>
      <c r="E59" s="55"/>
      <c r="F59" s="55"/>
      <c r="G59" s="56">
        <f t="shared" si="18"/>
        <v>4</v>
      </c>
      <c r="H59" s="49"/>
      <c r="I59" s="152"/>
    </row>
    <row r="60" spans="1:14" x14ac:dyDescent="0.25">
      <c r="A60" s="31" t="s">
        <v>57</v>
      </c>
      <c r="B60" s="54"/>
      <c r="C60" s="55"/>
      <c r="D60" s="55"/>
      <c r="E60" s="55"/>
      <c r="F60" s="55">
        <v>10</v>
      </c>
      <c r="G60" s="56">
        <f t="shared" si="18"/>
        <v>10</v>
      </c>
      <c r="H60" s="49"/>
      <c r="I60" s="152"/>
    </row>
    <row r="61" spans="1:14" x14ac:dyDescent="0.25">
      <c r="A61" s="35" t="s">
        <v>20</v>
      </c>
      <c r="B61" s="36">
        <f t="shared" ref="B61:G61" si="19">SUM(B54:B60)</f>
        <v>11</v>
      </c>
      <c r="C61" s="37">
        <f t="shared" si="19"/>
        <v>33</v>
      </c>
      <c r="D61" s="37">
        <f t="shared" si="19"/>
        <v>4</v>
      </c>
      <c r="E61" s="37">
        <f t="shared" si="19"/>
        <v>32</v>
      </c>
      <c r="F61" s="36">
        <f t="shared" si="19"/>
        <v>10</v>
      </c>
      <c r="G61" s="38">
        <f t="shared" si="19"/>
        <v>90</v>
      </c>
      <c r="H61" s="49"/>
      <c r="I61" s="50"/>
    </row>
    <row r="62" spans="1:14" x14ac:dyDescent="0.25">
      <c r="A62" s="11"/>
      <c r="B62" s="26">
        <f>B61/$G$61</f>
        <v>0.12222222222222222</v>
      </c>
      <c r="C62" s="26">
        <f>C61/$G$61</f>
        <v>0.36666666666666664</v>
      </c>
      <c r="D62" s="26">
        <f>D61/$G$61</f>
        <v>4.4444444444444446E-2</v>
      </c>
      <c r="E62" s="26">
        <f>E61/$G$61</f>
        <v>0.35555555555555557</v>
      </c>
      <c r="F62" s="72">
        <f>F61/$G$61</f>
        <v>0.1111111111111111</v>
      </c>
      <c r="G62" s="11"/>
      <c r="H62" s="52"/>
      <c r="I62" s="53"/>
    </row>
    <row r="63" spans="1:14" x14ac:dyDescent="0.25">
      <c r="K63" s="51"/>
      <c r="L63" s="66"/>
    </row>
    <row r="65" spans="1:16" x14ac:dyDescent="0.25">
      <c r="A65" s="1" t="s">
        <v>25</v>
      </c>
      <c r="B65" s="1"/>
      <c r="C65" s="1"/>
      <c r="D65" s="2"/>
      <c r="E65" s="3"/>
      <c r="F65" s="21"/>
      <c r="G65" s="2"/>
      <c r="H65" s="22"/>
      <c r="I65" s="3"/>
      <c r="J65" s="3"/>
    </row>
    <row r="66" spans="1:16" x14ac:dyDescent="0.25">
      <c r="A66" s="1" t="s">
        <v>33</v>
      </c>
      <c r="B66" s="1"/>
      <c r="C66" s="1"/>
      <c r="D66" s="5"/>
      <c r="E66" s="23"/>
      <c r="F66" s="21"/>
      <c r="G66" s="5"/>
      <c r="H66" s="5"/>
      <c r="I66" s="3"/>
      <c r="J66" s="3"/>
      <c r="K66" s="3"/>
      <c r="L66" s="3"/>
    </row>
    <row r="67" spans="1:16" x14ac:dyDescent="0.25">
      <c r="A67" s="1" t="s">
        <v>26</v>
      </c>
      <c r="B67" s="1"/>
      <c r="C67" s="1"/>
      <c r="D67" s="5"/>
      <c r="E67" s="23"/>
      <c r="F67" s="21"/>
      <c r="G67" s="5"/>
      <c r="H67" s="5"/>
      <c r="I67" s="3"/>
      <c r="J67" s="3"/>
      <c r="K67" s="3"/>
      <c r="L67" s="3"/>
      <c r="M67" s="3"/>
      <c r="N67" s="2"/>
      <c r="O67" s="5"/>
      <c r="P67" s="16"/>
    </row>
    <row r="68" spans="1:16" x14ac:dyDescent="0.25">
      <c r="A68" s="1" t="s">
        <v>27</v>
      </c>
      <c r="B68" s="1"/>
      <c r="C68" s="1"/>
      <c r="D68" s="5"/>
      <c r="E68" s="23"/>
      <c r="F68" s="21"/>
      <c r="G68" s="5"/>
      <c r="H68" s="5"/>
      <c r="I68" s="3"/>
      <c r="J68" s="3"/>
      <c r="K68" s="3"/>
      <c r="L68" s="3"/>
      <c r="M68" s="3"/>
      <c r="N68" s="23"/>
      <c r="O68" s="23"/>
      <c r="P68" s="5"/>
    </row>
    <row r="69" spans="1:16" x14ac:dyDescent="0.25">
      <c r="A69" s="1" t="s">
        <v>28</v>
      </c>
      <c r="B69" s="1"/>
      <c r="C69" s="1"/>
      <c r="D69" s="5"/>
      <c r="E69" s="23"/>
      <c r="F69" s="21"/>
      <c r="G69" s="5"/>
      <c r="H69" s="5"/>
      <c r="I69" s="3"/>
      <c r="J69" s="3"/>
      <c r="K69" s="3"/>
      <c r="L69" s="3"/>
      <c r="M69" s="3"/>
      <c r="N69" s="24"/>
      <c r="O69" s="23"/>
      <c r="P69" s="5"/>
    </row>
    <row r="70" spans="1:16" x14ac:dyDescent="0.25">
      <c r="A70" s="1" t="s">
        <v>29</v>
      </c>
      <c r="B70" s="1"/>
      <c r="C70" s="1"/>
      <c r="D70" s="5"/>
      <c r="E70" s="23"/>
      <c r="F70" s="21"/>
      <c r="G70" s="9"/>
      <c r="H70" s="9"/>
      <c r="I70" s="3"/>
      <c r="J70" s="3"/>
      <c r="K70" s="3"/>
      <c r="L70" s="3"/>
      <c r="M70" s="3"/>
      <c r="N70" s="24"/>
      <c r="O70" s="23"/>
      <c r="P70" s="5"/>
    </row>
    <row r="71" spans="1:16" x14ac:dyDescent="0.25">
      <c r="A71" s="1" t="s">
        <v>30</v>
      </c>
      <c r="B71" s="1"/>
      <c r="C71" s="1"/>
      <c r="D71" s="5"/>
      <c r="E71" s="23"/>
      <c r="F71" s="25"/>
      <c r="G71" s="9"/>
      <c r="H71" s="9"/>
      <c r="I71" s="3"/>
      <c r="J71" s="3"/>
      <c r="K71" s="3"/>
      <c r="L71" s="3"/>
      <c r="M71" s="3"/>
      <c r="N71" s="24"/>
      <c r="O71" s="23"/>
      <c r="P71" s="5"/>
    </row>
    <row r="72" spans="1:16" x14ac:dyDescent="0.25">
      <c r="A72" s="1" t="s">
        <v>31</v>
      </c>
      <c r="B72" s="1"/>
      <c r="C72" s="1"/>
      <c r="D72" s="2"/>
      <c r="E72" s="23"/>
      <c r="F72" s="25"/>
      <c r="G72" s="9"/>
      <c r="H72" s="9"/>
      <c r="I72" s="3"/>
      <c r="J72" s="3"/>
      <c r="K72" s="3"/>
      <c r="L72" s="3"/>
      <c r="M72" s="3"/>
      <c r="N72" s="23"/>
      <c r="O72" s="23"/>
      <c r="P72" s="5"/>
    </row>
    <row r="73" spans="1:16" x14ac:dyDescent="0.25">
      <c r="A73" s="1" t="s">
        <v>32</v>
      </c>
      <c r="B73" s="1"/>
      <c r="C73" s="1"/>
      <c r="D73" s="2"/>
      <c r="E73" s="23"/>
      <c r="F73" s="25"/>
      <c r="G73" s="9"/>
      <c r="H73" s="9"/>
      <c r="I73" s="3"/>
      <c r="J73" s="3"/>
      <c r="K73" s="3"/>
      <c r="L73" s="3"/>
      <c r="M73" s="3"/>
      <c r="N73" s="23"/>
      <c r="O73" s="23"/>
      <c r="P73" s="5"/>
    </row>
    <row r="74" spans="1:16" x14ac:dyDescent="0.25">
      <c r="K74" s="3"/>
      <c r="L74" s="3"/>
      <c r="M74" s="3"/>
      <c r="N74" s="23"/>
      <c r="O74" s="23"/>
      <c r="P74" s="5"/>
    </row>
    <row r="75" spans="1:16" x14ac:dyDescent="0.25">
      <c r="M75" s="3"/>
      <c r="N75" s="23"/>
      <c r="O75" s="23"/>
      <c r="P75" s="5"/>
    </row>
  </sheetData>
  <mergeCells count="38">
    <mergeCell ref="A44:L45"/>
    <mergeCell ref="A28:L28"/>
    <mergeCell ref="A19:L19"/>
    <mergeCell ref="F12:G12"/>
    <mergeCell ref="A1:C1"/>
    <mergeCell ref="J7:K7"/>
    <mergeCell ref="D27:G27"/>
    <mergeCell ref="D18:G18"/>
    <mergeCell ref="H7:I7"/>
    <mergeCell ref="B5:C5"/>
    <mergeCell ref="A9:L9"/>
    <mergeCell ref="A17:L17"/>
    <mergeCell ref="A26:L26"/>
    <mergeCell ref="D43:G43"/>
    <mergeCell ref="D7:E7"/>
    <mergeCell ref="F7:G7"/>
    <mergeCell ref="F10:G10"/>
    <mergeCell ref="A42:L42"/>
    <mergeCell ref="A18:B18"/>
    <mergeCell ref="A27:B27"/>
    <mergeCell ref="I58:I60"/>
    <mergeCell ref="A51:A53"/>
    <mergeCell ref="B51:B52"/>
    <mergeCell ref="C51:C52"/>
    <mergeCell ref="D51:D52"/>
    <mergeCell ref="E51:E52"/>
    <mergeCell ref="F51:F52"/>
    <mergeCell ref="A46:B46"/>
    <mergeCell ref="D46:G46"/>
    <mergeCell ref="G51:G52"/>
    <mergeCell ref="I51:I52"/>
    <mergeCell ref="H51:H52"/>
    <mergeCell ref="A43:B43"/>
    <mergeCell ref="A20:L20"/>
    <mergeCell ref="A35:L35"/>
    <mergeCell ref="A29:L29"/>
    <mergeCell ref="A33:B33"/>
    <mergeCell ref="D33:G33"/>
  </mergeCells>
  <pageMargins left="0.7" right="0.7" top="0.75" bottom="0.75" header="0.3" footer="0.3"/>
  <pageSetup paperSize="9" scale="49" orientation="portrait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0B8E6-9939-41C0-B38F-08AC2AF1D58F}">
  <sheetPr>
    <pageSetUpPr fitToPage="1"/>
  </sheetPr>
  <dimension ref="A1:Q131"/>
  <sheetViews>
    <sheetView tabSelected="1" view="pageBreakPreview" topLeftCell="A3" zoomScale="85" zoomScaleNormal="100" zoomScaleSheetLayoutView="85" workbookViewId="0">
      <selection activeCell="B6" sqref="B6"/>
    </sheetView>
  </sheetViews>
  <sheetFormatPr defaultRowHeight="15" x14ac:dyDescent="0.25"/>
  <cols>
    <col min="1" max="2" width="14.28515625" customWidth="1"/>
    <col min="3" max="3" width="18.85546875" customWidth="1"/>
    <col min="4" max="7" width="14.28515625" customWidth="1"/>
    <col min="8" max="8" width="11.85546875" bestFit="1" customWidth="1"/>
    <col min="9" max="9" width="12.5703125" bestFit="1" customWidth="1"/>
    <col min="10" max="10" width="16.42578125" customWidth="1"/>
    <col min="11" max="13" width="14.28515625" customWidth="1"/>
    <col min="14" max="14" width="18.85546875" bestFit="1" customWidth="1"/>
  </cols>
  <sheetData>
    <row r="1" spans="1:17" ht="20.25" x14ac:dyDescent="0.3">
      <c r="A1" s="127" t="s">
        <v>35</v>
      </c>
      <c r="B1" s="127"/>
      <c r="C1" s="127"/>
      <c r="D1" s="1"/>
      <c r="E1" s="2"/>
      <c r="F1" s="3"/>
      <c r="G1" s="2"/>
      <c r="H1" s="2"/>
      <c r="I1" s="2"/>
      <c r="J1" s="3"/>
      <c r="K1" s="3"/>
      <c r="L1" s="3"/>
      <c r="M1" s="3"/>
      <c r="N1" s="3"/>
      <c r="O1" s="3"/>
      <c r="P1" s="3"/>
      <c r="Q1" s="3"/>
    </row>
    <row r="2" spans="1:17" x14ac:dyDescent="0.25">
      <c r="A2" s="4" t="s">
        <v>0</v>
      </c>
      <c r="B2" s="1">
        <v>6087</v>
      </c>
      <c r="C2" s="1"/>
      <c r="D2" s="1"/>
      <c r="E2" s="2"/>
      <c r="F2" s="5"/>
      <c r="G2" s="5"/>
      <c r="H2" s="5"/>
      <c r="I2" s="5"/>
      <c r="J2" s="3"/>
      <c r="K2" s="3"/>
      <c r="L2" s="3"/>
      <c r="M2" s="3"/>
      <c r="N2" s="3"/>
      <c r="O2" s="3"/>
      <c r="P2" s="3"/>
      <c r="Q2" s="3"/>
    </row>
    <row r="3" spans="1:17" x14ac:dyDescent="0.25">
      <c r="A3" s="4" t="s">
        <v>1</v>
      </c>
      <c r="B3" s="1" t="s">
        <v>44</v>
      </c>
      <c r="C3" s="1"/>
      <c r="D3" s="1"/>
      <c r="E3" s="2"/>
      <c r="F3" s="5"/>
      <c r="G3" s="5"/>
      <c r="H3" s="5"/>
      <c r="I3" s="5"/>
      <c r="J3" s="3"/>
      <c r="K3" s="3"/>
      <c r="L3" s="3"/>
      <c r="M3" s="3"/>
      <c r="N3" s="3"/>
      <c r="O3" s="3"/>
      <c r="P3" s="3"/>
      <c r="Q3" s="3"/>
    </row>
    <row r="4" spans="1:17" x14ac:dyDescent="0.25">
      <c r="A4" s="6" t="s">
        <v>2</v>
      </c>
      <c r="B4" s="2" t="s">
        <v>59</v>
      </c>
      <c r="C4" s="1"/>
      <c r="D4" s="1"/>
      <c r="E4" s="2"/>
      <c r="F4" s="6"/>
      <c r="G4" s="2"/>
      <c r="H4" s="2"/>
      <c r="I4" s="2"/>
      <c r="J4" s="3"/>
      <c r="K4" s="3"/>
      <c r="L4" s="3"/>
      <c r="M4" s="3"/>
      <c r="N4" s="3"/>
      <c r="O4" s="3"/>
      <c r="P4" s="3"/>
      <c r="Q4" s="3"/>
    </row>
    <row r="5" spans="1:17" x14ac:dyDescent="0.25">
      <c r="A5" s="6" t="s">
        <v>3</v>
      </c>
      <c r="B5" s="128">
        <v>46080</v>
      </c>
      <c r="C5" s="128"/>
      <c r="D5" s="75"/>
      <c r="E5" s="2"/>
      <c r="F5" s="6"/>
      <c r="G5" s="2"/>
      <c r="H5" s="2"/>
      <c r="I5" s="2"/>
      <c r="J5" s="3"/>
      <c r="K5" s="3"/>
      <c r="L5" s="3"/>
      <c r="M5" s="3"/>
      <c r="N5" s="3"/>
      <c r="O5" s="3"/>
      <c r="P5" s="3"/>
      <c r="Q5" s="3"/>
    </row>
    <row r="6" spans="1:17" ht="16.5" thickBot="1" x14ac:dyDescent="0.3">
      <c r="A6" s="8" t="s">
        <v>4</v>
      </c>
      <c r="B6" s="8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17"/>
      <c r="P6" s="17"/>
      <c r="Q6" s="17"/>
    </row>
    <row r="7" spans="1:17" ht="60" customHeight="1" x14ac:dyDescent="0.25">
      <c r="A7" s="129" t="s">
        <v>36</v>
      </c>
      <c r="B7" s="131" t="s">
        <v>5</v>
      </c>
      <c r="C7" s="133" t="s">
        <v>84</v>
      </c>
      <c r="D7" s="122" t="s">
        <v>7</v>
      </c>
      <c r="E7" s="122"/>
      <c r="F7" s="122" t="s">
        <v>8</v>
      </c>
      <c r="G7" s="122"/>
      <c r="H7" s="135" t="s">
        <v>87</v>
      </c>
      <c r="I7" s="136"/>
      <c r="J7" s="123" t="s">
        <v>12</v>
      </c>
      <c r="K7" s="123" t="s">
        <v>42</v>
      </c>
      <c r="L7" s="125" t="s">
        <v>64</v>
      </c>
      <c r="M7" s="63"/>
      <c r="N7" s="11"/>
    </row>
    <row r="8" spans="1:17" ht="14.25" customHeight="1" x14ac:dyDescent="0.25">
      <c r="A8" s="130"/>
      <c r="B8" s="132"/>
      <c r="C8" s="134"/>
      <c r="D8" s="92" t="s">
        <v>37</v>
      </c>
      <c r="E8" s="92" t="s">
        <v>38</v>
      </c>
      <c r="F8" s="92" t="s">
        <v>37</v>
      </c>
      <c r="G8" s="92" t="s">
        <v>38</v>
      </c>
      <c r="H8" s="92" t="s">
        <v>88</v>
      </c>
      <c r="I8" s="92" t="s">
        <v>89</v>
      </c>
      <c r="J8" s="124"/>
      <c r="K8" s="124"/>
      <c r="L8" s="126"/>
      <c r="M8" s="63"/>
      <c r="N8" s="11"/>
    </row>
    <row r="9" spans="1:17" x14ac:dyDescent="0.25">
      <c r="A9" s="77">
        <v>1</v>
      </c>
      <c r="B9" s="78" t="s">
        <v>49</v>
      </c>
      <c r="C9" s="90" t="s">
        <v>41</v>
      </c>
      <c r="D9" s="76">
        <f>E9/10.764</f>
        <v>98.383500557413612</v>
      </c>
      <c r="E9" s="76">
        <v>1059</v>
      </c>
      <c r="F9" s="76">
        <f>G9/10.764</f>
        <v>96.989966555183955</v>
      </c>
      <c r="G9" s="76">
        <v>1044</v>
      </c>
      <c r="H9" s="76"/>
      <c r="I9" s="76"/>
      <c r="J9" s="78" t="s">
        <v>56</v>
      </c>
      <c r="K9" s="78">
        <v>2</v>
      </c>
      <c r="L9" s="97" t="s">
        <v>63</v>
      </c>
      <c r="M9" s="65"/>
      <c r="N9" s="66"/>
    </row>
    <row r="10" spans="1:17" x14ac:dyDescent="0.25">
      <c r="A10" s="77">
        <v>2</v>
      </c>
      <c r="B10" s="78" t="s">
        <v>48</v>
      </c>
      <c r="C10" s="113" t="s">
        <v>41</v>
      </c>
      <c r="D10" s="76">
        <f t="shared" ref="D10" si="0">E10/10.764</f>
        <v>98.476402824228913</v>
      </c>
      <c r="E10" s="76">
        <v>1060</v>
      </c>
      <c r="F10" s="76">
        <f t="shared" ref="F10" si="1">G10/10.764</f>
        <v>96.989966555183955</v>
      </c>
      <c r="G10" s="76">
        <v>1044</v>
      </c>
      <c r="H10" s="76"/>
      <c r="I10" s="76"/>
      <c r="J10" s="78" t="s">
        <v>56</v>
      </c>
      <c r="K10" s="78">
        <v>2</v>
      </c>
      <c r="L10" s="97" t="s">
        <v>63</v>
      </c>
      <c r="M10" s="65"/>
      <c r="N10" s="66"/>
      <c r="O10" s="60"/>
    </row>
    <row r="11" spans="1:17" x14ac:dyDescent="0.25">
      <c r="A11" s="77">
        <v>3</v>
      </c>
      <c r="B11" s="78" t="s">
        <v>57</v>
      </c>
      <c r="C11" s="90" t="s">
        <v>41</v>
      </c>
      <c r="D11" s="76">
        <f t="shared" ref="D11:D66" si="2">E11/10.764</f>
        <v>125.23225566703829</v>
      </c>
      <c r="E11" s="76">
        <v>1348</v>
      </c>
      <c r="F11" s="76">
        <f t="shared" ref="F11:F66" si="3">G11/10.764</f>
        <v>123.37421033073208</v>
      </c>
      <c r="G11" s="76">
        <v>1328</v>
      </c>
      <c r="H11" s="76"/>
      <c r="I11" s="76"/>
      <c r="J11" s="78" t="s">
        <v>56</v>
      </c>
      <c r="K11" s="78">
        <v>2</v>
      </c>
      <c r="L11" s="97" t="s">
        <v>63</v>
      </c>
      <c r="M11" s="65"/>
      <c r="N11" s="66"/>
      <c r="O11" s="60"/>
    </row>
    <row r="12" spans="1:17" x14ac:dyDescent="0.25">
      <c r="A12" s="77">
        <v>4</v>
      </c>
      <c r="B12" s="78" t="s">
        <v>57</v>
      </c>
      <c r="C12" s="90" t="s">
        <v>41</v>
      </c>
      <c r="D12" s="76">
        <f t="shared" si="2"/>
        <v>125.23225566703829</v>
      </c>
      <c r="E12" s="76">
        <v>1348</v>
      </c>
      <c r="F12" s="76">
        <f t="shared" si="3"/>
        <v>123.37421033073208</v>
      </c>
      <c r="G12" s="76">
        <v>1328</v>
      </c>
      <c r="H12" s="76"/>
      <c r="I12" s="76"/>
      <c r="J12" s="78" t="s">
        <v>56</v>
      </c>
      <c r="K12" s="78">
        <v>2</v>
      </c>
      <c r="L12" s="97" t="s">
        <v>63</v>
      </c>
      <c r="M12" s="65"/>
      <c r="N12" s="66"/>
      <c r="O12" s="59"/>
    </row>
    <row r="13" spans="1:17" x14ac:dyDescent="0.25">
      <c r="A13" s="74">
        <v>5</v>
      </c>
      <c r="B13" s="32" t="s">
        <v>57</v>
      </c>
      <c r="C13" s="31" t="s">
        <v>41</v>
      </c>
      <c r="D13" s="71">
        <f t="shared" ref="D13:D14" si="4">E13/10.764</f>
        <v>125.23225566703829</v>
      </c>
      <c r="E13" s="71">
        <v>1348</v>
      </c>
      <c r="F13" s="71">
        <f t="shared" ref="F13:F14" si="5">G13/10.764</f>
        <v>123.37421033073208</v>
      </c>
      <c r="G13" s="71">
        <v>1328</v>
      </c>
      <c r="H13" s="71"/>
      <c r="I13" s="71"/>
      <c r="J13" s="32"/>
      <c r="K13" s="32">
        <v>2</v>
      </c>
      <c r="L13" s="93" t="s">
        <v>63</v>
      </c>
      <c r="M13" s="65"/>
      <c r="N13" s="66"/>
      <c r="O13" s="59"/>
    </row>
    <row r="14" spans="1:17" x14ac:dyDescent="0.25">
      <c r="A14" s="74">
        <v>6</v>
      </c>
      <c r="B14" s="32" t="s">
        <v>57</v>
      </c>
      <c r="C14" s="31" t="s">
        <v>41</v>
      </c>
      <c r="D14" s="71">
        <f t="shared" si="4"/>
        <v>125.23225566703829</v>
      </c>
      <c r="E14" s="71">
        <v>1348</v>
      </c>
      <c r="F14" s="71">
        <f t="shared" si="5"/>
        <v>123.37421033073208</v>
      </c>
      <c r="G14" s="71">
        <v>1328</v>
      </c>
      <c r="H14" s="71"/>
      <c r="I14" s="71"/>
      <c r="J14" s="32"/>
      <c r="K14" s="32">
        <v>2</v>
      </c>
      <c r="L14" s="93" t="s">
        <v>63</v>
      </c>
      <c r="M14" s="65"/>
      <c r="N14" s="66"/>
      <c r="O14" s="59"/>
    </row>
    <row r="15" spans="1:17" x14ac:dyDescent="0.25">
      <c r="A15" s="74">
        <v>7</v>
      </c>
      <c r="B15" s="32" t="s">
        <v>51</v>
      </c>
      <c r="C15" s="85" t="s">
        <v>39</v>
      </c>
      <c r="D15" s="71">
        <f t="shared" si="2"/>
        <v>102.65700483091788</v>
      </c>
      <c r="E15" s="71">
        <v>1105</v>
      </c>
      <c r="F15" s="71">
        <f t="shared" si="3"/>
        <v>100.61315496098105</v>
      </c>
      <c r="G15" s="71">
        <v>1083</v>
      </c>
      <c r="H15" s="71"/>
      <c r="I15" s="71"/>
      <c r="J15" s="73"/>
      <c r="K15" s="32">
        <v>2</v>
      </c>
      <c r="L15" s="93" t="s">
        <v>63</v>
      </c>
      <c r="M15" s="65"/>
      <c r="N15" s="66"/>
    </row>
    <row r="16" spans="1:17" x14ac:dyDescent="0.25">
      <c r="A16" s="74">
        <v>8</v>
      </c>
      <c r="B16" s="32" t="s">
        <v>51</v>
      </c>
      <c r="C16" s="85" t="s">
        <v>40</v>
      </c>
      <c r="D16" s="71">
        <f t="shared" si="2"/>
        <v>102.65700483091788</v>
      </c>
      <c r="E16" s="71">
        <v>1105</v>
      </c>
      <c r="F16" s="71">
        <f t="shared" si="3"/>
        <v>100.61315496098105</v>
      </c>
      <c r="G16" s="71">
        <v>1083</v>
      </c>
      <c r="H16" s="71"/>
      <c r="I16" s="71"/>
      <c r="J16" s="73"/>
      <c r="K16" s="32">
        <v>2</v>
      </c>
      <c r="L16" s="93" t="s">
        <v>63</v>
      </c>
      <c r="M16" s="11"/>
      <c r="N16" s="11"/>
    </row>
    <row r="17" spans="1:14" x14ac:dyDescent="0.25">
      <c r="A17" s="74">
        <v>9</v>
      </c>
      <c r="B17" s="32" t="s">
        <v>51</v>
      </c>
      <c r="C17" s="85" t="s">
        <v>40</v>
      </c>
      <c r="D17" s="71">
        <f t="shared" si="2"/>
        <v>102.65700483091788</v>
      </c>
      <c r="E17" s="71">
        <v>1105</v>
      </c>
      <c r="F17" s="71">
        <f t="shared" si="3"/>
        <v>100.61315496098105</v>
      </c>
      <c r="G17" s="71">
        <v>1083</v>
      </c>
      <c r="H17" s="71"/>
      <c r="I17" s="71"/>
      <c r="J17" s="73"/>
      <c r="K17" s="32">
        <v>2</v>
      </c>
      <c r="L17" s="93" t="s">
        <v>63</v>
      </c>
      <c r="M17" s="19"/>
      <c r="N17" s="19"/>
    </row>
    <row r="18" spans="1:14" x14ac:dyDescent="0.25">
      <c r="A18" s="74">
        <v>10</v>
      </c>
      <c r="B18" s="32" t="s">
        <v>51</v>
      </c>
      <c r="C18" s="85" t="s">
        <v>39</v>
      </c>
      <c r="D18" s="71">
        <f t="shared" si="2"/>
        <v>102.65700483091788</v>
      </c>
      <c r="E18" s="71">
        <v>1105</v>
      </c>
      <c r="F18" s="71">
        <f t="shared" si="3"/>
        <v>100.61315496098105</v>
      </c>
      <c r="G18" s="71">
        <v>1083</v>
      </c>
      <c r="H18" s="71"/>
      <c r="I18" s="71"/>
      <c r="J18" s="73"/>
      <c r="K18" s="32">
        <v>2</v>
      </c>
      <c r="L18" s="93" t="s">
        <v>63</v>
      </c>
      <c r="M18" s="11"/>
      <c r="N18" s="11"/>
    </row>
    <row r="19" spans="1:14" x14ac:dyDescent="0.25">
      <c r="A19" s="74">
        <v>11</v>
      </c>
      <c r="B19" s="32" t="s">
        <v>49</v>
      </c>
      <c r="C19" s="31" t="s">
        <v>39</v>
      </c>
      <c r="D19" s="71">
        <f t="shared" si="2"/>
        <v>98.383500557413612</v>
      </c>
      <c r="E19" s="71">
        <v>1059</v>
      </c>
      <c r="F19" s="71">
        <f t="shared" si="3"/>
        <v>96.989966555183955</v>
      </c>
      <c r="G19" s="71">
        <v>1044</v>
      </c>
      <c r="H19" s="71"/>
      <c r="I19" s="71"/>
      <c r="J19" s="73"/>
      <c r="K19" s="32">
        <v>2</v>
      </c>
      <c r="L19" s="93" t="s">
        <v>63</v>
      </c>
      <c r="M19" s="65"/>
      <c r="N19" s="66"/>
    </row>
    <row r="20" spans="1:14" x14ac:dyDescent="0.25">
      <c r="A20" s="74">
        <v>12</v>
      </c>
      <c r="B20" s="32" t="s">
        <v>58</v>
      </c>
      <c r="C20" s="31" t="s">
        <v>40</v>
      </c>
      <c r="D20" s="71">
        <f t="shared" si="2"/>
        <v>82.961724266072096</v>
      </c>
      <c r="E20" s="71">
        <v>893</v>
      </c>
      <c r="F20" s="71">
        <f t="shared" si="3"/>
        <v>81.568190263842439</v>
      </c>
      <c r="G20" s="71">
        <v>878</v>
      </c>
      <c r="H20" s="71"/>
      <c r="I20" s="71"/>
      <c r="J20" s="73"/>
      <c r="K20" s="32">
        <v>2</v>
      </c>
      <c r="L20" s="93" t="s">
        <v>63</v>
      </c>
      <c r="M20" s="65"/>
      <c r="N20" s="66"/>
    </row>
    <row r="21" spans="1:14" x14ac:dyDescent="0.25">
      <c r="A21" s="74">
        <v>13</v>
      </c>
      <c r="B21" s="32" t="s">
        <v>58</v>
      </c>
      <c r="C21" s="31" t="s">
        <v>39</v>
      </c>
      <c r="D21" s="71">
        <f t="shared" si="2"/>
        <v>82.961724266072096</v>
      </c>
      <c r="E21" s="71">
        <v>893</v>
      </c>
      <c r="F21" s="71">
        <f t="shared" si="3"/>
        <v>81.568190263842439</v>
      </c>
      <c r="G21" s="71">
        <v>878</v>
      </c>
      <c r="H21" s="71"/>
      <c r="I21" s="71"/>
      <c r="J21" s="73"/>
      <c r="K21" s="32">
        <v>2</v>
      </c>
      <c r="L21" s="93" t="s">
        <v>63</v>
      </c>
      <c r="M21" s="65"/>
      <c r="N21" s="66"/>
    </row>
    <row r="22" spans="1:14" x14ac:dyDescent="0.25">
      <c r="A22" s="100">
        <v>14</v>
      </c>
      <c r="B22" s="101" t="s">
        <v>49</v>
      </c>
      <c r="C22" s="102" t="s">
        <v>41</v>
      </c>
      <c r="D22" s="103">
        <f>E22/10.764</f>
        <v>98.383500557413612</v>
      </c>
      <c r="E22" s="103">
        <v>1059</v>
      </c>
      <c r="F22" s="103">
        <f>G22/10.764</f>
        <v>96.989966555183955</v>
      </c>
      <c r="G22" s="103">
        <v>1044</v>
      </c>
      <c r="H22" s="103"/>
      <c r="I22" s="103"/>
      <c r="J22" s="104" t="s">
        <v>46</v>
      </c>
      <c r="K22" s="101">
        <v>2</v>
      </c>
      <c r="L22" s="105" t="s">
        <v>63</v>
      </c>
      <c r="M22" s="65"/>
      <c r="N22" s="66"/>
    </row>
    <row r="23" spans="1:14" x14ac:dyDescent="0.25">
      <c r="A23" s="100">
        <v>15</v>
      </c>
      <c r="B23" s="101" t="s">
        <v>58</v>
      </c>
      <c r="C23" s="102" t="s">
        <v>41</v>
      </c>
      <c r="D23" s="103">
        <f t="shared" si="2"/>
        <v>82.961724266072096</v>
      </c>
      <c r="E23" s="103">
        <v>893</v>
      </c>
      <c r="F23" s="103">
        <f t="shared" si="3"/>
        <v>81.568190263842439</v>
      </c>
      <c r="G23" s="103">
        <v>878</v>
      </c>
      <c r="H23" s="103"/>
      <c r="I23" s="103"/>
      <c r="J23" s="104" t="s">
        <v>46</v>
      </c>
      <c r="K23" s="101">
        <v>2</v>
      </c>
      <c r="L23" s="105" t="s">
        <v>63</v>
      </c>
      <c r="M23" s="65"/>
      <c r="N23" s="66"/>
    </row>
    <row r="24" spans="1:14" x14ac:dyDescent="0.25">
      <c r="A24" s="74">
        <v>16</v>
      </c>
      <c r="B24" s="32" t="s">
        <v>51</v>
      </c>
      <c r="C24" s="85" t="s">
        <v>39</v>
      </c>
      <c r="D24" s="71">
        <f t="shared" si="2"/>
        <v>102.65700483091788</v>
      </c>
      <c r="E24" s="71">
        <v>1105</v>
      </c>
      <c r="F24" s="71">
        <f t="shared" si="3"/>
        <v>100.61315496098105</v>
      </c>
      <c r="G24" s="71">
        <v>1083</v>
      </c>
      <c r="H24" s="71"/>
      <c r="I24" s="71"/>
      <c r="J24" s="73"/>
      <c r="K24" s="32">
        <v>2</v>
      </c>
      <c r="L24" s="93" t="s">
        <v>63</v>
      </c>
      <c r="M24" s="65"/>
      <c r="N24" s="66"/>
    </row>
    <row r="25" spans="1:14" x14ac:dyDescent="0.25">
      <c r="A25" s="74">
        <v>17</v>
      </c>
      <c r="B25" s="32" t="s">
        <v>51</v>
      </c>
      <c r="C25" s="85" t="s">
        <v>40</v>
      </c>
      <c r="D25" s="71">
        <f t="shared" si="2"/>
        <v>102.65700483091788</v>
      </c>
      <c r="E25" s="71">
        <v>1105</v>
      </c>
      <c r="F25" s="71">
        <f t="shared" si="3"/>
        <v>100.61315496098105</v>
      </c>
      <c r="G25" s="71">
        <v>1083</v>
      </c>
      <c r="H25" s="71"/>
      <c r="I25" s="71"/>
      <c r="J25" s="73"/>
      <c r="K25" s="32">
        <v>2</v>
      </c>
      <c r="L25" s="93" t="s">
        <v>63</v>
      </c>
      <c r="M25" s="65"/>
      <c r="N25" s="66"/>
    </row>
    <row r="26" spans="1:14" x14ac:dyDescent="0.25">
      <c r="A26" s="74">
        <v>18</v>
      </c>
      <c r="B26" s="32" t="s">
        <v>51</v>
      </c>
      <c r="C26" s="85" t="s">
        <v>40</v>
      </c>
      <c r="D26" s="71">
        <f t="shared" si="2"/>
        <v>102.65700483091788</v>
      </c>
      <c r="E26" s="71">
        <v>1105</v>
      </c>
      <c r="F26" s="71">
        <f t="shared" si="3"/>
        <v>100.61315496098105</v>
      </c>
      <c r="G26" s="71">
        <v>1083</v>
      </c>
      <c r="H26" s="71"/>
      <c r="I26" s="71"/>
      <c r="J26" s="73"/>
      <c r="K26" s="32">
        <v>2</v>
      </c>
      <c r="L26" s="93" t="s">
        <v>63</v>
      </c>
      <c r="M26" s="65"/>
      <c r="N26" s="66"/>
    </row>
    <row r="27" spans="1:14" x14ac:dyDescent="0.25">
      <c r="A27" s="74">
        <v>19</v>
      </c>
      <c r="B27" s="32" t="s">
        <v>51</v>
      </c>
      <c r="C27" s="85" t="s">
        <v>40</v>
      </c>
      <c r="D27" s="71">
        <f t="shared" si="2"/>
        <v>102.65700483091788</v>
      </c>
      <c r="E27" s="71">
        <v>1105</v>
      </c>
      <c r="F27" s="71">
        <f t="shared" si="3"/>
        <v>100.61315496098105</v>
      </c>
      <c r="G27" s="71">
        <v>1083</v>
      </c>
      <c r="H27" s="71"/>
      <c r="I27" s="71"/>
      <c r="J27" s="73"/>
      <c r="K27" s="32">
        <v>2</v>
      </c>
      <c r="L27" s="93" t="s">
        <v>63</v>
      </c>
      <c r="M27" s="19"/>
      <c r="N27" s="19"/>
    </row>
    <row r="28" spans="1:14" x14ac:dyDescent="0.25">
      <c r="A28" s="74">
        <v>20</v>
      </c>
      <c r="B28" s="32" t="s">
        <v>51</v>
      </c>
      <c r="C28" s="85" t="s">
        <v>39</v>
      </c>
      <c r="D28" s="71">
        <f t="shared" si="2"/>
        <v>102.65700483091788</v>
      </c>
      <c r="E28" s="71">
        <v>1105</v>
      </c>
      <c r="F28" s="71">
        <f t="shared" si="3"/>
        <v>100.61315496098105</v>
      </c>
      <c r="G28" s="71">
        <v>1083</v>
      </c>
      <c r="H28" s="71"/>
      <c r="I28" s="71"/>
      <c r="J28" s="73"/>
      <c r="K28" s="32">
        <v>2</v>
      </c>
      <c r="L28" s="93" t="s">
        <v>63</v>
      </c>
      <c r="M28" s="11"/>
      <c r="N28" s="11"/>
    </row>
    <row r="29" spans="1:14" x14ac:dyDescent="0.25">
      <c r="A29" s="74">
        <v>21</v>
      </c>
      <c r="B29" s="32" t="s">
        <v>51</v>
      </c>
      <c r="C29" s="85" t="s">
        <v>39</v>
      </c>
      <c r="D29" s="71">
        <f t="shared" si="2"/>
        <v>102.65700483091788</v>
      </c>
      <c r="E29" s="71">
        <v>1105</v>
      </c>
      <c r="F29" s="71">
        <f t="shared" si="3"/>
        <v>100.61315496098105</v>
      </c>
      <c r="G29" s="71">
        <v>1083</v>
      </c>
      <c r="H29" s="71"/>
      <c r="I29" s="71"/>
      <c r="J29" s="73"/>
      <c r="K29" s="32">
        <v>2</v>
      </c>
      <c r="L29" s="93" t="s">
        <v>63</v>
      </c>
      <c r="M29" s="64"/>
      <c r="N29" s="64"/>
    </row>
    <row r="30" spans="1:14" x14ac:dyDescent="0.25">
      <c r="A30" s="74">
        <v>22</v>
      </c>
      <c r="B30" s="32" t="s">
        <v>51</v>
      </c>
      <c r="C30" s="85" t="s">
        <v>40</v>
      </c>
      <c r="D30" s="71">
        <f t="shared" si="2"/>
        <v>102.65700483091788</v>
      </c>
      <c r="E30" s="71">
        <v>1105</v>
      </c>
      <c r="F30" s="71">
        <f t="shared" si="3"/>
        <v>100.61315496098105</v>
      </c>
      <c r="G30" s="71">
        <v>1083</v>
      </c>
      <c r="H30" s="71"/>
      <c r="I30" s="71"/>
      <c r="J30" s="73"/>
      <c r="K30" s="32">
        <v>2</v>
      </c>
      <c r="L30" s="93" t="s">
        <v>63</v>
      </c>
      <c r="M30" s="65"/>
      <c r="N30" s="66"/>
    </row>
    <row r="31" spans="1:14" x14ac:dyDescent="0.25">
      <c r="A31" s="74">
        <v>23</v>
      </c>
      <c r="B31" s="32" t="s">
        <v>51</v>
      </c>
      <c r="C31" s="85" t="s">
        <v>40</v>
      </c>
      <c r="D31" s="71">
        <f t="shared" si="2"/>
        <v>102.65700483091788</v>
      </c>
      <c r="E31" s="71">
        <v>1105</v>
      </c>
      <c r="F31" s="71">
        <f t="shared" si="3"/>
        <v>100.61315496098105</v>
      </c>
      <c r="G31" s="71">
        <v>1083</v>
      </c>
      <c r="H31" s="71"/>
      <c r="I31" s="71"/>
      <c r="J31" s="73"/>
      <c r="K31" s="32">
        <v>2</v>
      </c>
      <c r="L31" s="93" t="s">
        <v>63</v>
      </c>
      <c r="M31" s="65"/>
      <c r="N31" s="66"/>
    </row>
    <row r="32" spans="1:14" x14ac:dyDescent="0.25">
      <c r="A32" s="74">
        <v>24</v>
      </c>
      <c r="B32" s="32" t="s">
        <v>51</v>
      </c>
      <c r="C32" s="85" t="s">
        <v>40</v>
      </c>
      <c r="D32" s="71">
        <f t="shared" si="2"/>
        <v>102.65700483091788</v>
      </c>
      <c r="E32" s="71">
        <v>1105</v>
      </c>
      <c r="F32" s="71">
        <f t="shared" si="3"/>
        <v>100.61315496098105</v>
      </c>
      <c r="G32" s="71">
        <v>1083</v>
      </c>
      <c r="H32" s="71"/>
      <c r="I32" s="71"/>
      <c r="J32" s="73"/>
      <c r="K32" s="32">
        <v>2</v>
      </c>
      <c r="L32" s="93" t="s">
        <v>63</v>
      </c>
      <c r="M32" s="20"/>
      <c r="N32" s="20"/>
    </row>
    <row r="33" spans="1:14" x14ac:dyDescent="0.25">
      <c r="A33" s="74">
        <v>25</v>
      </c>
      <c r="B33" s="32" t="s">
        <v>51</v>
      </c>
      <c r="C33" s="85" t="s">
        <v>39</v>
      </c>
      <c r="D33" s="71">
        <f t="shared" si="2"/>
        <v>102.65700483091788</v>
      </c>
      <c r="E33" s="71">
        <v>1105</v>
      </c>
      <c r="F33" s="71">
        <f t="shared" si="3"/>
        <v>100.61315496098105</v>
      </c>
      <c r="G33" s="71">
        <v>1083</v>
      </c>
      <c r="H33" s="71"/>
      <c r="I33" s="71"/>
      <c r="J33" s="73"/>
      <c r="K33" s="32">
        <v>2</v>
      </c>
      <c r="L33" s="93" t="s">
        <v>63</v>
      </c>
      <c r="M33" s="19"/>
      <c r="N33" s="19"/>
    </row>
    <row r="34" spans="1:14" x14ac:dyDescent="0.25">
      <c r="A34" s="74">
        <v>26</v>
      </c>
      <c r="B34" s="32" t="s">
        <v>51</v>
      </c>
      <c r="C34" s="85" t="s">
        <v>39</v>
      </c>
      <c r="D34" s="71">
        <f t="shared" si="2"/>
        <v>102.65700483091788</v>
      </c>
      <c r="E34" s="71">
        <v>1105</v>
      </c>
      <c r="F34" s="71">
        <f t="shared" si="3"/>
        <v>100.61315496098105</v>
      </c>
      <c r="G34" s="71">
        <v>1083</v>
      </c>
      <c r="H34" s="71"/>
      <c r="I34" s="71"/>
      <c r="J34" s="73"/>
      <c r="K34" s="32">
        <v>2</v>
      </c>
      <c r="L34" s="93" t="s">
        <v>63</v>
      </c>
      <c r="M34" s="20"/>
      <c r="N34" s="20"/>
    </row>
    <row r="35" spans="1:14" x14ac:dyDescent="0.25">
      <c r="A35" s="74">
        <v>27</v>
      </c>
      <c r="B35" s="32" t="s">
        <v>51</v>
      </c>
      <c r="C35" s="85" t="s">
        <v>40</v>
      </c>
      <c r="D35" s="71">
        <f t="shared" si="2"/>
        <v>102.65700483091788</v>
      </c>
      <c r="E35" s="71">
        <v>1105</v>
      </c>
      <c r="F35" s="71">
        <f t="shared" si="3"/>
        <v>100.61315496098105</v>
      </c>
      <c r="G35" s="71">
        <v>1083</v>
      </c>
      <c r="H35" s="71"/>
      <c r="I35" s="71"/>
      <c r="J35" s="73"/>
      <c r="K35" s="32">
        <v>2</v>
      </c>
      <c r="L35" s="93" t="s">
        <v>63</v>
      </c>
      <c r="M35" s="64"/>
      <c r="N35" s="64"/>
    </row>
    <row r="36" spans="1:14" x14ac:dyDescent="0.25">
      <c r="A36" s="74">
        <v>28</v>
      </c>
      <c r="B36" s="32" t="s">
        <v>51</v>
      </c>
      <c r="C36" s="85" t="s">
        <v>39</v>
      </c>
      <c r="D36" s="71">
        <f t="shared" si="2"/>
        <v>102.65700483091788</v>
      </c>
      <c r="E36" s="71">
        <v>1105</v>
      </c>
      <c r="F36" s="71">
        <f t="shared" si="3"/>
        <v>100.61315496098105</v>
      </c>
      <c r="G36" s="71">
        <v>1083</v>
      </c>
      <c r="H36" s="71"/>
      <c r="I36" s="71"/>
      <c r="J36" s="73"/>
      <c r="K36" s="32">
        <v>2</v>
      </c>
      <c r="L36" s="93" t="s">
        <v>63</v>
      </c>
      <c r="M36" s="65"/>
      <c r="N36" s="66"/>
    </row>
    <row r="37" spans="1:14" x14ac:dyDescent="0.25">
      <c r="A37" s="100">
        <v>29</v>
      </c>
      <c r="B37" s="101" t="s">
        <v>49</v>
      </c>
      <c r="C37" s="101" t="s">
        <v>39</v>
      </c>
      <c r="D37" s="103">
        <f t="shared" si="2"/>
        <v>98.383500557413612</v>
      </c>
      <c r="E37" s="103">
        <v>1059</v>
      </c>
      <c r="F37" s="103">
        <f t="shared" si="3"/>
        <v>96.989966555183955</v>
      </c>
      <c r="G37" s="103">
        <v>1044</v>
      </c>
      <c r="H37" s="103"/>
      <c r="I37" s="103"/>
      <c r="J37" s="104" t="s">
        <v>46</v>
      </c>
      <c r="K37" s="101">
        <v>2</v>
      </c>
      <c r="L37" s="105" t="s">
        <v>63</v>
      </c>
      <c r="M37" s="11"/>
      <c r="N37" s="11"/>
    </row>
    <row r="38" spans="1:14" x14ac:dyDescent="0.25">
      <c r="A38" s="100">
        <v>30</v>
      </c>
      <c r="B38" s="101" t="s">
        <v>58</v>
      </c>
      <c r="C38" s="102" t="s">
        <v>40</v>
      </c>
      <c r="D38" s="103">
        <f t="shared" si="2"/>
        <v>82.961724266072096</v>
      </c>
      <c r="E38" s="103">
        <v>893</v>
      </c>
      <c r="F38" s="103">
        <f t="shared" si="3"/>
        <v>81.568190263842439</v>
      </c>
      <c r="G38" s="103">
        <v>878</v>
      </c>
      <c r="H38" s="103"/>
      <c r="I38" s="103"/>
      <c r="J38" s="104" t="s">
        <v>46</v>
      </c>
      <c r="K38" s="101">
        <v>2</v>
      </c>
      <c r="L38" s="105" t="s">
        <v>63</v>
      </c>
      <c r="M38" s="65"/>
      <c r="N38" s="66"/>
    </row>
    <row r="39" spans="1:14" x14ac:dyDescent="0.25">
      <c r="A39" s="100">
        <v>31</v>
      </c>
      <c r="B39" s="101" t="s">
        <v>58</v>
      </c>
      <c r="C39" s="102" t="s">
        <v>40</v>
      </c>
      <c r="D39" s="103">
        <f t="shared" si="2"/>
        <v>82.961724266072096</v>
      </c>
      <c r="E39" s="103">
        <v>893</v>
      </c>
      <c r="F39" s="103">
        <f t="shared" si="3"/>
        <v>81.568190263842439</v>
      </c>
      <c r="G39" s="103">
        <v>878</v>
      </c>
      <c r="H39" s="103"/>
      <c r="I39" s="103"/>
      <c r="J39" s="104" t="s">
        <v>46</v>
      </c>
      <c r="K39" s="101">
        <v>2</v>
      </c>
      <c r="L39" s="105" t="s">
        <v>63</v>
      </c>
      <c r="M39" s="65"/>
      <c r="N39" s="66"/>
    </row>
    <row r="40" spans="1:14" x14ac:dyDescent="0.25">
      <c r="A40" s="100">
        <v>32</v>
      </c>
      <c r="B40" s="101" t="s">
        <v>58</v>
      </c>
      <c r="C40" s="102" t="s">
        <v>40</v>
      </c>
      <c r="D40" s="103">
        <f t="shared" si="2"/>
        <v>82.961724266072096</v>
      </c>
      <c r="E40" s="103">
        <v>893</v>
      </c>
      <c r="F40" s="103">
        <f t="shared" si="3"/>
        <v>81.568190263842439</v>
      </c>
      <c r="G40" s="103">
        <v>878</v>
      </c>
      <c r="H40" s="103"/>
      <c r="I40" s="103"/>
      <c r="J40" s="104" t="s">
        <v>46</v>
      </c>
      <c r="K40" s="101">
        <v>2</v>
      </c>
      <c r="L40" s="105" t="s">
        <v>63</v>
      </c>
      <c r="M40" s="65"/>
      <c r="N40" s="66"/>
    </row>
    <row r="41" spans="1:14" x14ac:dyDescent="0.25">
      <c r="A41" s="100">
        <v>33</v>
      </c>
      <c r="B41" s="101" t="s">
        <v>49</v>
      </c>
      <c r="C41" s="102" t="s">
        <v>39</v>
      </c>
      <c r="D41" s="103">
        <f t="shared" si="2"/>
        <v>98.383500557413612</v>
      </c>
      <c r="E41" s="103">
        <v>1059</v>
      </c>
      <c r="F41" s="103">
        <f t="shared" si="3"/>
        <v>96.989966555183955</v>
      </c>
      <c r="G41" s="103">
        <v>1044</v>
      </c>
      <c r="H41" s="103"/>
      <c r="I41" s="103"/>
      <c r="J41" s="104" t="s">
        <v>46</v>
      </c>
      <c r="K41" s="101">
        <v>2</v>
      </c>
      <c r="L41" s="105" t="s">
        <v>63</v>
      </c>
      <c r="M41" s="65"/>
      <c r="N41" s="66"/>
    </row>
    <row r="42" spans="1:14" x14ac:dyDescent="0.25">
      <c r="A42" s="100">
        <v>34</v>
      </c>
      <c r="B42" s="101" t="s">
        <v>49</v>
      </c>
      <c r="C42" s="101" t="s">
        <v>41</v>
      </c>
      <c r="D42" s="103">
        <f t="shared" si="2"/>
        <v>98.383500557413612</v>
      </c>
      <c r="E42" s="103">
        <v>1059</v>
      </c>
      <c r="F42" s="103">
        <f t="shared" si="3"/>
        <v>96.989966555183955</v>
      </c>
      <c r="G42" s="103">
        <v>1044</v>
      </c>
      <c r="H42" s="103"/>
      <c r="I42" s="103"/>
      <c r="J42" s="104" t="s">
        <v>46</v>
      </c>
      <c r="K42" s="101">
        <v>2</v>
      </c>
      <c r="L42" s="105" t="s">
        <v>63</v>
      </c>
      <c r="M42" s="11"/>
      <c r="N42" s="11"/>
    </row>
    <row r="43" spans="1:14" x14ac:dyDescent="0.25">
      <c r="A43" s="100">
        <v>35</v>
      </c>
      <c r="B43" s="101" t="s">
        <v>58</v>
      </c>
      <c r="C43" s="117" t="s">
        <v>41</v>
      </c>
      <c r="D43" s="103">
        <f t="shared" si="2"/>
        <v>82.961724266072096</v>
      </c>
      <c r="E43" s="103">
        <v>893</v>
      </c>
      <c r="F43" s="103">
        <f t="shared" si="3"/>
        <v>81.568190263842439</v>
      </c>
      <c r="G43" s="103">
        <v>878</v>
      </c>
      <c r="H43" s="103"/>
      <c r="I43" s="103"/>
      <c r="J43" s="104" t="s">
        <v>46</v>
      </c>
      <c r="K43" s="101">
        <v>2</v>
      </c>
      <c r="L43" s="105" t="s">
        <v>63</v>
      </c>
      <c r="M43" s="19"/>
      <c r="N43" s="19"/>
    </row>
    <row r="44" spans="1:14" x14ac:dyDescent="0.25">
      <c r="A44" s="74">
        <v>36</v>
      </c>
      <c r="B44" s="32" t="s">
        <v>57</v>
      </c>
      <c r="C44" s="32" t="s">
        <v>39</v>
      </c>
      <c r="D44" s="71">
        <f t="shared" si="2"/>
        <v>125.23225566703829</v>
      </c>
      <c r="E44" s="71">
        <v>1348</v>
      </c>
      <c r="F44" s="71">
        <f t="shared" si="3"/>
        <v>123.37421033073208</v>
      </c>
      <c r="G44" s="71">
        <v>1328</v>
      </c>
      <c r="H44" s="71"/>
      <c r="I44" s="71"/>
      <c r="J44" s="32"/>
      <c r="K44" s="32">
        <v>3</v>
      </c>
      <c r="L44" s="93" t="s">
        <v>63</v>
      </c>
      <c r="M44" s="11"/>
      <c r="N44" s="11"/>
    </row>
    <row r="45" spans="1:14" x14ac:dyDescent="0.25">
      <c r="A45" s="74">
        <v>37</v>
      </c>
      <c r="B45" s="32" t="s">
        <v>57</v>
      </c>
      <c r="C45" s="32" t="s">
        <v>40</v>
      </c>
      <c r="D45" s="71">
        <f t="shared" si="2"/>
        <v>125.23225566703829</v>
      </c>
      <c r="E45" s="71">
        <v>1348</v>
      </c>
      <c r="F45" s="71">
        <f t="shared" si="3"/>
        <v>123.37421033073208</v>
      </c>
      <c r="G45" s="71">
        <v>1328</v>
      </c>
      <c r="H45" s="71"/>
      <c r="I45" s="71"/>
      <c r="J45" s="32"/>
      <c r="K45" s="32">
        <v>3</v>
      </c>
      <c r="L45" s="93" t="s">
        <v>63</v>
      </c>
      <c r="M45" s="11"/>
      <c r="N45" s="11"/>
    </row>
    <row r="46" spans="1:14" x14ac:dyDescent="0.25">
      <c r="A46" s="74">
        <v>38</v>
      </c>
      <c r="B46" s="32" t="s">
        <v>57</v>
      </c>
      <c r="C46" s="32" t="s">
        <v>40</v>
      </c>
      <c r="D46" s="71">
        <f t="shared" si="2"/>
        <v>125.23225566703829</v>
      </c>
      <c r="E46" s="71">
        <v>1348</v>
      </c>
      <c r="F46" s="71">
        <f t="shared" si="3"/>
        <v>123.37421033073208</v>
      </c>
      <c r="G46" s="71">
        <v>1328</v>
      </c>
      <c r="H46" s="71"/>
      <c r="I46" s="71"/>
      <c r="J46" s="32"/>
      <c r="K46" s="32">
        <v>2</v>
      </c>
      <c r="L46" s="93" t="s">
        <v>63</v>
      </c>
      <c r="M46" s="19"/>
      <c r="N46" s="19"/>
    </row>
    <row r="47" spans="1:14" x14ac:dyDescent="0.25">
      <c r="A47" s="74">
        <v>39</v>
      </c>
      <c r="B47" s="32" t="s">
        <v>57</v>
      </c>
      <c r="C47" s="32" t="s">
        <v>39</v>
      </c>
      <c r="D47" s="71">
        <f t="shared" si="2"/>
        <v>125.23225566703829</v>
      </c>
      <c r="E47" s="71">
        <v>1348</v>
      </c>
      <c r="F47" s="71">
        <f t="shared" si="3"/>
        <v>123.37421033073208</v>
      </c>
      <c r="G47" s="71">
        <v>1328</v>
      </c>
      <c r="H47" s="71"/>
      <c r="I47" s="71"/>
      <c r="J47" s="32"/>
      <c r="K47" s="32">
        <v>2</v>
      </c>
      <c r="L47" s="93" t="s">
        <v>63</v>
      </c>
      <c r="M47" s="19"/>
      <c r="N47" s="19"/>
    </row>
    <row r="48" spans="1:14" x14ac:dyDescent="0.25">
      <c r="A48" s="74">
        <v>40</v>
      </c>
      <c r="B48" s="32" t="s">
        <v>49</v>
      </c>
      <c r="C48" s="32" t="s">
        <v>39</v>
      </c>
      <c r="D48" s="71">
        <f t="shared" si="2"/>
        <v>98.383500557413612</v>
      </c>
      <c r="E48" s="71">
        <v>1059</v>
      </c>
      <c r="F48" s="71">
        <f t="shared" si="3"/>
        <v>96.989966555183955</v>
      </c>
      <c r="G48" s="71">
        <v>1044</v>
      </c>
      <c r="H48" s="71"/>
      <c r="I48" s="71"/>
      <c r="J48" s="32"/>
      <c r="K48" s="32">
        <v>2</v>
      </c>
      <c r="L48" s="93" t="s">
        <v>63</v>
      </c>
      <c r="M48" s="11"/>
      <c r="N48" s="11"/>
    </row>
    <row r="49" spans="1:16" ht="15.75" x14ac:dyDescent="0.25">
      <c r="A49" s="74">
        <v>41</v>
      </c>
      <c r="B49" s="31" t="s">
        <v>58</v>
      </c>
      <c r="C49" s="31" t="s">
        <v>40</v>
      </c>
      <c r="D49" s="71">
        <f t="shared" si="2"/>
        <v>82.961724266072096</v>
      </c>
      <c r="E49" s="71">
        <v>893</v>
      </c>
      <c r="F49" s="71">
        <f t="shared" si="3"/>
        <v>81.568190263842439</v>
      </c>
      <c r="G49" s="71">
        <v>878</v>
      </c>
      <c r="H49" s="71"/>
      <c r="I49" s="71"/>
      <c r="J49" s="32"/>
      <c r="K49" s="31">
        <v>2</v>
      </c>
      <c r="L49" s="93" t="s">
        <v>63</v>
      </c>
      <c r="M49" s="67"/>
      <c r="N49" s="67"/>
      <c r="O49" s="17"/>
      <c r="P49" s="17"/>
    </row>
    <row r="50" spans="1:16" x14ac:dyDescent="0.25">
      <c r="A50" s="74">
        <v>42</v>
      </c>
      <c r="B50" s="32" t="s">
        <v>58</v>
      </c>
      <c r="C50" s="32" t="s">
        <v>39</v>
      </c>
      <c r="D50" s="71">
        <f t="shared" si="2"/>
        <v>82.961724266072096</v>
      </c>
      <c r="E50" s="71">
        <v>893</v>
      </c>
      <c r="F50" s="71">
        <f t="shared" si="3"/>
        <v>81.568190263842439</v>
      </c>
      <c r="G50" s="71">
        <v>878</v>
      </c>
      <c r="H50" s="71"/>
      <c r="I50" s="71"/>
      <c r="J50" s="32"/>
      <c r="K50" s="32">
        <v>2</v>
      </c>
      <c r="L50" s="93" t="s">
        <v>63</v>
      </c>
      <c r="M50" s="11"/>
      <c r="N50" s="11"/>
    </row>
    <row r="51" spans="1:16" x14ac:dyDescent="0.25">
      <c r="A51" s="74">
        <v>43</v>
      </c>
      <c r="B51" s="33" t="s">
        <v>51</v>
      </c>
      <c r="C51" s="33" t="s">
        <v>39</v>
      </c>
      <c r="D51" s="71">
        <f t="shared" si="2"/>
        <v>102.65700483091788</v>
      </c>
      <c r="E51" s="71">
        <v>1105</v>
      </c>
      <c r="F51" s="71">
        <f t="shared" si="3"/>
        <v>100.61315496098105</v>
      </c>
      <c r="G51" s="71">
        <v>1083</v>
      </c>
      <c r="H51" s="71"/>
      <c r="I51" s="71"/>
      <c r="J51" s="32"/>
      <c r="K51" s="33">
        <v>2</v>
      </c>
      <c r="L51" s="93" t="s">
        <v>63</v>
      </c>
      <c r="M51" s="68"/>
      <c r="N51" s="69"/>
    </row>
    <row r="52" spans="1:16" x14ac:dyDescent="0.25">
      <c r="A52" s="74">
        <v>44</v>
      </c>
      <c r="B52" s="33" t="s">
        <v>51</v>
      </c>
      <c r="C52" s="33" t="s">
        <v>40</v>
      </c>
      <c r="D52" s="71">
        <f t="shared" si="2"/>
        <v>102.65700483091788</v>
      </c>
      <c r="E52" s="71">
        <v>1105</v>
      </c>
      <c r="F52" s="71">
        <f t="shared" si="3"/>
        <v>100.61315496098105</v>
      </c>
      <c r="G52" s="71">
        <v>1083</v>
      </c>
      <c r="H52" s="71"/>
      <c r="I52" s="71"/>
      <c r="J52" s="32"/>
      <c r="K52" s="33">
        <v>2</v>
      </c>
      <c r="L52" s="93" t="s">
        <v>63</v>
      </c>
      <c r="M52" s="68"/>
      <c r="N52" s="69"/>
    </row>
    <row r="53" spans="1:16" x14ac:dyDescent="0.25">
      <c r="A53" s="74">
        <v>45</v>
      </c>
      <c r="B53" s="33" t="s">
        <v>51</v>
      </c>
      <c r="C53" s="33" t="s">
        <v>40</v>
      </c>
      <c r="D53" s="71">
        <f t="shared" si="2"/>
        <v>102.65700483091788</v>
      </c>
      <c r="E53" s="71">
        <v>1105</v>
      </c>
      <c r="F53" s="71">
        <f t="shared" si="3"/>
        <v>100.61315496098105</v>
      </c>
      <c r="G53" s="71">
        <v>1083</v>
      </c>
      <c r="H53" s="71"/>
      <c r="I53" s="71"/>
      <c r="J53" s="32"/>
      <c r="K53" s="33">
        <v>2</v>
      </c>
      <c r="L53" s="93" t="s">
        <v>63</v>
      </c>
      <c r="M53" s="47"/>
      <c r="N53" s="48"/>
    </row>
    <row r="54" spans="1:16" x14ac:dyDescent="0.25">
      <c r="A54" s="74">
        <v>46</v>
      </c>
      <c r="B54" s="33" t="s">
        <v>51</v>
      </c>
      <c r="C54" s="33" t="s">
        <v>40</v>
      </c>
      <c r="D54" s="71">
        <f t="shared" si="2"/>
        <v>102.65700483091788</v>
      </c>
      <c r="E54" s="71">
        <v>1105</v>
      </c>
      <c r="F54" s="71">
        <f t="shared" si="3"/>
        <v>100.61315496098105</v>
      </c>
      <c r="G54" s="71">
        <v>1083</v>
      </c>
      <c r="H54" s="71"/>
      <c r="I54" s="71"/>
      <c r="J54" s="32"/>
      <c r="K54" s="33">
        <v>2</v>
      </c>
      <c r="L54" s="93" t="s">
        <v>63</v>
      </c>
      <c r="M54" s="49"/>
      <c r="N54" s="50"/>
    </row>
    <row r="55" spans="1:16" x14ac:dyDescent="0.25">
      <c r="A55" s="74">
        <v>47</v>
      </c>
      <c r="B55" s="33" t="s">
        <v>51</v>
      </c>
      <c r="C55" s="33" t="s">
        <v>40</v>
      </c>
      <c r="D55" s="71">
        <f t="shared" si="2"/>
        <v>102.65700483091788</v>
      </c>
      <c r="E55" s="71">
        <v>1105</v>
      </c>
      <c r="F55" s="71">
        <f t="shared" si="3"/>
        <v>100.61315496098105</v>
      </c>
      <c r="G55" s="71">
        <v>1083</v>
      </c>
      <c r="H55" s="71"/>
      <c r="I55" s="71"/>
      <c r="J55" s="32"/>
      <c r="K55" s="33">
        <v>2</v>
      </c>
      <c r="L55" s="93" t="s">
        <v>63</v>
      </c>
      <c r="M55" s="49"/>
      <c r="N55" s="50"/>
    </row>
    <row r="56" spans="1:16" x14ac:dyDescent="0.25">
      <c r="A56" s="74">
        <v>48</v>
      </c>
      <c r="B56" s="33" t="s">
        <v>51</v>
      </c>
      <c r="C56" s="33" t="s">
        <v>40</v>
      </c>
      <c r="D56" s="71">
        <f t="shared" si="2"/>
        <v>102.65700483091788</v>
      </c>
      <c r="E56" s="71">
        <v>1105</v>
      </c>
      <c r="F56" s="71">
        <f t="shared" si="3"/>
        <v>100.61315496098105</v>
      </c>
      <c r="G56" s="71">
        <v>1083</v>
      </c>
      <c r="H56" s="71"/>
      <c r="I56" s="71"/>
      <c r="J56" s="32"/>
      <c r="K56" s="33">
        <v>2</v>
      </c>
      <c r="L56" s="93" t="s">
        <v>63</v>
      </c>
      <c r="M56" s="49"/>
      <c r="N56" s="50"/>
    </row>
    <row r="57" spans="1:16" x14ac:dyDescent="0.25">
      <c r="A57" s="74">
        <v>49</v>
      </c>
      <c r="B57" s="33" t="s">
        <v>51</v>
      </c>
      <c r="C57" s="33" t="s">
        <v>39</v>
      </c>
      <c r="D57" s="71">
        <f t="shared" si="2"/>
        <v>102.65700483091788</v>
      </c>
      <c r="E57" s="71">
        <v>1105</v>
      </c>
      <c r="F57" s="71">
        <f t="shared" si="3"/>
        <v>100.61315496098105</v>
      </c>
      <c r="G57" s="71">
        <v>1083</v>
      </c>
      <c r="H57" s="71"/>
      <c r="I57" s="71"/>
      <c r="J57" s="32"/>
      <c r="K57" s="33">
        <v>2</v>
      </c>
      <c r="L57" s="93" t="s">
        <v>63</v>
      </c>
      <c r="M57" s="49"/>
      <c r="N57" s="50"/>
    </row>
    <row r="58" spans="1:16" x14ac:dyDescent="0.25">
      <c r="A58" s="74">
        <v>50</v>
      </c>
      <c r="B58" s="54" t="s">
        <v>58</v>
      </c>
      <c r="C58" s="55" t="s">
        <v>39</v>
      </c>
      <c r="D58" s="71">
        <f t="shared" si="2"/>
        <v>82.961724266072096</v>
      </c>
      <c r="E58" s="71">
        <v>893</v>
      </c>
      <c r="F58" s="71">
        <f t="shared" si="3"/>
        <v>81.568190263842439</v>
      </c>
      <c r="G58" s="71">
        <v>878</v>
      </c>
      <c r="H58" s="71"/>
      <c r="I58" s="71"/>
      <c r="J58" s="32"/>
      <c r="K58" s="31">
        <v>2</v>
      </c>
      <c r="L58" s="93" t="s">
        <v>63</v>
      </c>
      <c r="M58" s="49"/>
      <c r="N58" s="50"/>
    </row>
    <row r="59" spans="1:16" x14ac:dyDescent="0.25">
      <c r="A59" s="74">
        <v>51</v>
      </c>
      <c r="B59" s="54" t="s">
        <v>58</v>
      </c>
      <c r="C59" s="55" t="s">
        <v>40</v>
      </c>
      <c r="D59" s="71">
        <f t="shared" si="2"/>
        <v>82.961724266072096</v>
      </c>
      <c r="E59" s="71">
        <v>893</v>
      </c>
      <c r="F59" s="71">
        <f t="shared" si="3"/>
        <v>81.568190263842439</v>
      </c>
      <c r="G59" s="71">
        <v>878</v>
      </c>
      <c r="H59" s="71"/>
      <c r="I59" s="71"/>
      <c r="J59" s="32"/>
      <c r="K59" s="31">
        <v>2</v>
      </c>
      <c r="L59" s="93" t="s">
        <v>63</v>
      </c>
      <c r="M59" s="49"/>
      <c r="N59" s="50"/>
    </row>
    <row r="60" spans="1:16" x14ac:dyDescent="0.25">
      <c r="A60" s="74">
        <v>52</v>
      </c>
      <c r="B60" s="54" t="s">
        <v>58</v>
      </c>
      <c r="C60" s="55" t="s">
        <v>39</v>
      </c>
      <c r="D60" s="71">
        <f t="shared" si="2"/>
        <v>82.961724266072096</v>
      </c>
      <c r="E60" s="71">
        <v>893</v>
      </c>
      <c r="F60" s="71">
        <f t="shared" si="3"/>
        <v>81.568190263842439</v>
      </c>
      <c r="G60" s="71">
        <v>878</v>
      </c>
      <c r="H60" s="71"/>
      <c r="I60" s="71"/>
      <c r="J60" s="32"/>
      <c r="K60" s="31">
        <v>2</v>
      </c>
      <c r="L60" s="93" t="s">
        <v>63</v>
      </c>
      <c r="M60" s="49"/>
      <c r="N60" s="50"/>
    </row>
    <row r="61" spans="1:16" x14ac:dyDescent="0.25">
      <c r="A61" s="74">
        <v>53</v>
      </c>
      <c r="B61" s="54" t="s">
        <v>57</v>
      </c>
      <c r="C61" s="55" t="s">
        <v>41</v>
      </c>
      <c r="D61" s="71">
        <f t="shared" si="2"/>
        <v>125.23225566703829</v>
      </c>
      <c r="E61" s="71">
        <v>1348</v>
      </c>
      <c r="F61" s="71">
        <f t="shared" si="3"/>
        <v>123.37421033073208</v>
      </c>
      <c r="G61" s="71">
        <v>1328</v>
      </c>
      <c r="H61" s="71"/>
      <c r="I61" s="71"/>
      <c r="J61" s="32"/>
      <c r="K61" s="31">
        <v>3</v>
      </c>
      <c r="L61" s="93" t="s">
        <v>63</v>
      </c>
      <c r="M61" s="49"/>
      <c r="N61" s="50"/>
    </row>
    <row r="62" spans="1:16" x14ac:dyDescent="0.25">
      <c r="A62" s="74">
        <v>54</v>
      </c>
      <c r="B62" s="54" t="s">
        <v>57</v>
      </c>
      <c r="C62" s="55" t="s">
        <v>41</v>
      </c>
      <c r="D62" s="71">
        <f t="shared" si="2"/>
        <v>125.23225566703829</v>
      </c>
      <c r="E62" s="71">
        <v>1348</v>
      </c>
      <c r="F62" s="71">
        <f t="shared" si="3"/>
        <v>123.37421033073208</v>
      </c>
      <c r="G62" s="71">
        <v>1328</v>
      </c>
      <c r="H62" s="71"/>
      <c r="I62" s="71"/>
      <c r="J62" s="32"/>
      <c r="K62" s="31">
        <v>3</v>
      </c>
      <c r="L62" s="93" t="s">
        <v>63</v>
      </c>
      <c r="M62" s="49"/>
      <c r="N62" s="50"/>
    </row>
    <row r="63" spans="1:16" x14ac:dyDescent="0.25">
      <c r="A63" s="74">
        <v>55</v>
      </c>
      <c r="B63" s="54" t="s">
        <v>51</v>
      </c>
      <c r="C63" s="55" t="s">
        <v>39</v>
      </c>
      <c r="D63" s="71">
        <f t="shared" si="2"/>
        <v>102.65700483091788</v>
      </c>
      <c r="E63" s="71">
        <v>1105</v>
      </c>
      <c r="F63" s="71">
        <f t="shared" si="3"/>
        <v>100.61315496098105</v>
      </c>
      <c r="G63" s="71">
        <v>1083</v>
      </c>
      <c r="H63" s="71"/>
      <c r="I63" s="71"/>
      <c r="J63" s="32"/>
      <c r="K63" s="31">
        <v>2</v>
      </c>
      <c r="L63" s="93" t="s">
        <v>63</v>
      </c>
      <c r="M63" s="49"/>
      <c r="N63" s="50"/>
    </row>
    <row r="64" spans="1:16" x14ac:dyDescent="0.25">
      <c r="A64" s="74">
        <v>56</v>
      </c>
      <c r="B64" s="54" t="s">
        <v>51</v>
      </c>
      <c r="C64" s="55" t="s">
        <v>39</v>
      </c>
      <c r="D64" s="71">
        <f t="shared" si="2"/>
        <v>102.65700483091788</v>
      </c>
      <c r="E64" s="71">
        <v>1105</v>
      </c>
      <c r="F64" s="71">
        <f t="shared" si="3"/>
        <v>100.61315496098105</v>
      </c>
      <c r="G64" s="71">
        <v>1083</v>
      </c>
      <c r="H64" s="71"/>
      <c r="I64" s="71"/>
      <c r="J64" s="32"/>
      <c r="K64" s="31">
        <v>2</v>
      </c>
      <c r="L64" s="93" t="s">
        <v>63</v>
      </c>
      <c r="M64" s="49"/>
      <c r="N64" s="50"/>
    </row>
    <row r="65" spans="1:14" x14ac:dyDescent="0.25">
      <c r="A65" s="74">
        <v>57</v>
      </c>
      <c r="B65" s="54" t="s">
        <v>51</v>
      </c>
      <c r="C65" s="55" t="s">
        <v>40</v>
      </c>
      <c r="D65" s="71">
        <f t="shared" si="2"/>
        <v>102.65700483091788</v>
      </c>
      <c r="E65" s="71">
        <v>1105</v>
      </c>
      <c r="F65" s="71">
        <f t="shared" si="3"/>
        <v>100.61315496098105</v>
      </c>
      <c r="G65" s="71">
        <v>1083</v>
      </c>
      <c r="H65" s="71"/>
      <c r="I65" s="71"/>
      <c r="J65" s="32"/>
      <c r="K65" s="31">
        <v>2</v>
      </c>
      <c r="L65" s="93" t="s">
        <v>63</v>
      </c>
      <c r="M65" s="49"/>
      <c r="N65" s="50"/>
    </row>
    <row r="66" spans="1:14" x14ac:dyDescent="0.25">
      <c r="A66" s="74">
        <v>58</v>
      </c>
      <c r="B66" s="54" t="s">
        <v>51</v>
      </c>
      <c r="C66" s="55" t="s">
        <v>39</v>
      </c>
      <c r="D66" s="71">
        <f t="shared" si="2"/>
        <v>102.65700483091788</v>
      </c>
      <c r="E66" s="71">
        <v>1105</v>
      </c>
      <c r="F66" s="71">
        <f t="shared" si="3"/>
        <v>100.61315496098105</v>
      </c>
      <c r="G66" s="71">
        <v>1083</v>
      </c>
      <c r="H66" s="71"/>
      <c r="I66" s="71"/>
      <c r="J66" s="32"/>
      <c r="K66" s="31">
        <v>2</v>
      </c>
      <c r="L66" s="93" t="s">
        <v>63</v>
      </c>
      <c r="M66" s="49"/>
      <c r="N66" s="50"/>
    </row>
    <row r="67" spans="1:14" x14ac:dyDescent="0.25">
      <c r="A67" s="77">
        <v>59</v>
      </c>
      <c r="B67" s="78" t="s">
        <v>52</v>
      </c>
      <c r="C67" s="78" t="s">
        <v>85</v>
      </c>
      <c r="D67" s="76" t="s">
        <v>53</v>
      </c>
      <c r="E67" s="76" t="s">
        <v>53</v>
      </c>
      <c r="F67" s="76">
        <f>G67/10.764</f>
        <v>70.884429580081758</v>
      </c>
      <c r="G67" s="76">
        <v>763</v>
      </c>
      <c r="H67" s="76">
        <v>4.367</v>
      </c>
      <c r="I67" s="76">
        <v>2.1669999999999998</v>
      </c>
      <c r="J67" s="78" t="s">
        <v>56</v>
      </c>
      <c r="K67" s="78">
        <v>0.5</v>
      </c>
      <c r="L67" s="98" t="s">
        <v>63</v>
      </c>
    </row>
    <row r="68" spans="1:14" x14ac:dyDescent="0.25">
      <c r="A68" s="77">
        <v>60</v>
      </c>
      <c r="B68" s="78" t="s">
        <v>54</v>
      </c>
      <c r="C68" s="78" t="s">
        <v>85</v>
      </c>
      <c r="D68" s="76" t="s">
        <v>53</v>
      </c>
      <c r="E68" s="76" t="s">
        <v>53</v>
      </c>
      <c r="F68" s="76">
        <f t="shared" ref="F68:F97" si="6">G68/10.764</f>
        <v>85.999628390932742</v>
      </c>
      <c r="G68" s="76">
        <v>925.7</v>
      </c>
      <c r="H68" s="76">
        <v>3.08</v>
      </c>
      <c r="I68" s="76">
        <v>1.58</v>
      </c>
      <c r="J68" s="78" t="s">
        <v>56</v>
      </c>
      <c r="K68" s="78">
        <v>1</v>
      </c>
      <c r="L68" s="98" t="s">
        <v>63</v>
      </c>
    </row>
    <row r="69" spans="1:14" x14ac:dyDescent="0.25">
      <c r="A69" s="77">
        <v>61</v>
      </c>
      <c r="B69" s="78" t="s">
        <v>21</v>
      </c>
      <c r="C69" s="78" t="s">
        <v>85</v>
      </c>
      <c r="D69" s="76" t="s">
        <v>53</v>
      </c>
      <c r="E69" s="76" t="s">
        <v>53</v>
      </c>
      <c r="F69" s="76">
        <f t="shared" si="6"/>
        <v>70.001858045336306</v>
      </c>
      <c r="G69" s="76">
        <v>753.5</v>
      </c>
      <c r="H69" s="76">
        <v>3.6680000000000001</v>
      </c>
      <c r="I69" s="76">
        <v>1.9259999999999999</v>
      </c>
      <c r="J69" s="78" t="s">
        <v>56</v>
      </c>
      <c r="K69" s="78">
        <v>1</v>
      </c>
      <c r="L69" s="98" t="s">
        <v>63</v>
      </c>
    </row>
    <row r="70" spans="1:14" x14ac:dyDescent="0.25">
      <c r="A70" s="77">
        <v>62</v>
      </c>
      <c r="B70" s="78" t="s">
        <v>21</v>
      </c>
      <c r="C70" s="78" t="s">
        <v>85</v>
      </c>
      <c r="D70" s="76" t="s">
        <v>53</v>
      </c>
      <c r="E70" s="76" t="s">
        <v>53</v>
      </c>
      <c r="F70" s="76">
        <v>70.010000000000005</v>
      </c>
      <c r="G70" s="76">
        <v>753.5</v>
      </c>
      <c r="H70" s="76">
        <v>3.6680000000000001</v>
      </c>
      <c r="I70" s="76">
        <v>1.9259999999999999</v>
      </c>
      <c r="J70" s="78" t="s">
        <v>56</v>
      </c>
      <c r="K70" s="78">
        <v>1</v>
      </c>
      <c r="L70" s="98" t="s">
        <v>63</v>
      </c>
    </row>
    <row r="71" spans="1:14" x14ac:dyDescent="0.25">
      <c r="A71" s="77">
        <v>63</v>
      </c>
      <c r="B71" s="78" t="s">
        <v>21</v>
      </c>
      <c r="C71" s="78" t="s">
        <v>85</v>
      </c>
      <c r="D71" s="76" t="s">
        <v>53</v>
      </c>
      <c r="E71" s="76" t="s">
        <v>53</v>
      </c>
      <c r="F71" s="76">
        <f t="shared" si="6"/>
        <v>70.401337792642138</v>
      </c>
      <c r="G71" s="76">
        <v>757.8</v>
      </c>
      <c r="H71" s="76">
        <v>3.407</v>
      </c>
      <c r="I71" s="76">
        <v>2.024</v>
      </c>
      <c r="J71" s="78" t="s">
        <v>56</v>
      </c>
      <c r="K71" s="78">
        <v>1</v>
      </c>
      <c r="L71" s="98" t="s">
        <v>63</v>
      </c>
    </row>
    <row r="72" spans="1:14" x14ac:dyDescent="0.25">
      <c r="A72" s="77">
        <v>64</v>
      </c>
      <c r="B72" s="78" t="s">
        <v>21</v>
      </c>
      <c r="C72" s="78" t="s">
        <v>85</v>
      </c>
      <c r="D72" s="76" t="s">
        <v>53</v>
      </c>
      <c r="E72" s="76" t="s">
        <v>53</v>
      </c>
      <c r="F72" s="76">
        <v>70.040000000000006</v>
      </c>
      <c r="G72" s="76">
        <v>754</v>
      </c>
      <c r="H72" s="76">
        <v>3.83</v>
      </c>
      <c r="I72" s="76">
        <v>2</v>
      </c>
      <c r="J72" s="78" t="s">
        <v>56</v>
      </c>
      <c r="K72" s="78">
        <v>1</v>
      </c>
      <c r="L72" s="98" t="s">
        <v>63</v>
      </c>
    </row>
    <row r="73" spans="1:14" x14ac:dyDescent="0.25">
      <c r="A73" s="77">
        <v>65</v>
      </c>
      <c r="B73" s="78" t="s">
        <v>21</v>
      </c>
      <c r="C73" s="78" t="s">
        <v>86</v>
      </c>
      <c r="D73" s="76" t="s">
        <v>53</v>
      </c>
      <c r="E73" s="76" t="s">
        <v>53</v>
      </c>
      <c r="F73" s="76">
        <v>71.239999999999995</v>
      </c>
      <c r="G73" s="76">
        <v>766.8</v>
      </c>
      <c r="H73" s="76">
        <v>4.6710000000000003</v>
      </c>
      <c r="I73" s="76">
        <v>1.899</v>
      </c>
      <c r="J73" s="78" t="s">
        <v>56</v>
      </c>
      <c r="K73" s="78">
        <v>1</v>
      </c>
      <c r="L73" s="98" t="s">
        <v>63</v>
      </c>
    </row>
    <row r="74" spans="1:14" x14ac:dyDescent="0.25">
      <c r="A74" s="77">
        <v>66</v>
      </c>
      <c r="B74" s="78" t="s">
        <v>14</v>
      </c>
      <c r="C74" s="78" t="s">
        <v>86</v>
      </c>
      <c r="D74" s="76" t="s">
        <v>53</v>
      </c>
      <c r="E74" s="76" t="s">
        <v>53</v>
      </c>
      <c r="F74" s="76">
        <v>50.44</v>
      </c>
      <c r="G74" s="76">
        <v>543</v>
      </c>
      <c r="H74" s="76">
        <v>2.82</v>
      </c>
      <c r="I74" s="76">
        <v>1.698</v>
      </c>
      <c r="J74" s="78" t="s">
        <v>56</v>
      </c>
      <c r="K74" s="78">
        <v>0.5</v>
      </c>
      <c r="L74" s="98" t="s">
        <v>63</v>
      </c>
    </row>
    <row r="75" spans="1:14" x14ac:dyDescent="0.25">
      <c r="A75" s="77">
        <v>67</v>
      </c>
      <c r="B75" s="78" t="s">
        <v>14</v>
      </c>
      <c r="C75" s="78" t="s">
        <v>86</v>
      </c>
      <c r="D75" s="76" t="s">
        <v>53</v>
      </c>
      <c r="E75" s="76" t="s">
        <v>53</v>
      </c>
      <c r="F75" s="76">
        <v>50.32</v>
      </c>
      <c r="G75" s="76">
        <v>541.70000000000005</v>
      </c>
      <c r="H75" s="76">
        <v>2.7690000000000001</v>
      </c>
      <c r="I75" s="76">
        <v>1.026</v>
      </c>
      <c r="J75" s="78" t="s">
        <v>56</v>
      </c>
      <c r="K75" s="78">
        <v>0.5</v>
      </c>
      <c r="L75" s="98" t="s">
        <v>63</v>
      </c>
    </row>
    <row r="76" spans="1:14" x14ac:dyDescent="0.25">
      <c r="A76" s="77">
        <v>68</v>
      </c>
      <c r="B76" s="78" t="s">
        <v>21</v>
      </c>
      <c r="C76" s="78" t="s">
        <v>86</v>
      </c>
      <c r="D76" s="76" t="s">
        <v>53</v>
      </c>
      <c r="E76" s="76" t="s">
        <v>53</v>
      </c>
      <c r="F76" s="76">
        <f t="shared" si="6"/>
        <v>70.001858045336306</v>
      </c>
      <c r="G76" s="76">
        <v>753.5</v>
      </c>
      <c r="H76" s="76">
        <v>3.6680000000000001</v>
      </c>
      <c r="I76" s="76">
        <v>1.9259999999999999</v>
      </c>
      <c r="J76" s="78" t="s">
        <v>56</v>
      </c>
      <c r="K76" s="78">
        <v>1</v>
      </c>
      <c r="L76" s="98" t="s">
        <v>63</v>
      </c>
    </row>
    <row r="77" spans="1:14" x14ac:dyDescent="0.25">
      <c r="A77" s="77">
        <v>69</v>
      </c>
      <c r="B77" s="78" t="s">
        <v>21</v>
      </c>
      <c r="C77" s="78" t="s">
        <v>86</v>
      </c>
      <c r="D77" s="76" t="s">
        <v>53</v>
      </c>
      <c r="E77" s="76" t="s">
        <v>53</v>
      </c>
      <c r="F77" s="76">
        <f t="shared" si="6"/>
        <v>70.001858045336306</v>
      </c>
      <c r="G77" s="76">
        <v>753.5</v>
      </c>
      <c r="H77" s="76">
        <v>3.6680000000000001</v>
      </c>
      <c r="I77" s="76">
        <v>1.9259999999999999</v>
      </c>
      <c r="J77" s="78" t="s">
        <v>56</v>
      </c>
      <c r="K77" s="78">
        <v>1</v>
      </c>
      <c r="L77" s="98" t="s">
        <v>63</v>
      </c>
    </row>
    <row r="78" spans="1:14" x14ac:dyDescent="0.25">
      <c r="A78" s="77">
        <v>70</v>
      </c>
      <c r="B78" s="78" t="s">
        <v>21</v>
      </c>
      <c r="C78" s="78" t="s">
        <v>86</v>
      </c>
      <c r="D78" s="76" t="s">
        <v>53</v>
      </c>
      <c r="E78" s="76" t="s">
        <v>53</v>
      </c>
      <c r="F78" s="76">
        <f t="shared" si="6"/>
        <v>70.001858045336306</v>
      </c>
      <c r="G78" s="76">
        <v>753.5</v>
      </c>
      <c r="H78" s="76">
        <v>3.6680000000000001</v>
      </c>
      <c r="I78" s="76">
        <v>1.9259999999999999</v>
      </c>
      <c r="J78" s="78" t="s">
        <v>56</v>
      </c>
      <c r="K78" s="78">
        <v>1</v>
      </c>
      <c r="L78" s="98" t="s">
        <v>63</v>
      </c>
    </row>
    <row r="79" spans="1:14" x14ac:dyDescent="0.25">
      <c r="A79" s="77">
        <v>71</v>
      </c>
      <c r="B79" s="78" t="s">
        <v>21</v>
      </c>
      <c r="C79" s="78" t="s">
        <v>86</v>
      </c>
      <c r="D79" s="76" t="s">
        <v>53</v>
      </c>
      <c r="E79" s="76" t="s">
        <v>53</v>
      </c>
      <c r="F79" s="76">
        <f t="shared" si="6"/>
        <v>70.392047565960624</v>
      </c>
      <c r="G79" s="76">
        <v>757.7</v>
      </c>
      <c r="H79" s="76">
        <v>3.407</v>
      </c>
      <c r="I79" s="76">
        <v>2.024</v>
      </c>
      <c r="J79" s="78" t="s">
        <v>56</v>
      </c>
      <c r="K79" s="78">
        <v>1</v>
      </c>
      <c r="L79" s="98" t="s">
        <v>63</v>
      </c>
    </row>
    <row r="80" spans="1:14" x14ac:dyDescent="0.25">
      <c r="A80" s="77">
        <v>72</v>
      </c>
      <c r="B80" s="78" t="s">
        <v>21</v>
      </c>
      <c r="C80" s="78" t="s">
        <v>86</v>
      </c>
      <c r="D80" s="76" t="s">
        <v>53</v>
      </c>
      <c r="E80" s="76" t="s">
        <v>53</v>
      </c>
      <c r="F80" s="76">
        <f t="shared" si="6"/>
        <v>70.039018952062435</v>
      </c>
      <c r="G80" s="76">
        <v>753.9</v>
      </c>
      <c r="H80" s="76">
        <v>3.83</v>
      </c>
      <c r="I80" s="76">
        <v>2</v>
      </c>
      <c r="J80" s="78" t="s">
        <v>56</v>
      </c>
      <c r="K80" s="78">
        <v>1</v>
      </c>
      <c r="L80" s="98" t="s">
        <v>63</v>
      </c>
    </row>
    <row r="81" spans="1:12" x14ac:dyDescent="0.25">
      <c r="A81" s="77">
        <v>73</v>
      </c>
      <c r="B81" s="78" t="s">
        <v>21</v>
      </c>
      <c r="C81" s="78" t="s">
        <v>86</v>
      </c>
      <c r="D81" s="76" t="s">
        <v>53</v>
      </c>
      <c r="E81" s="76" t="s">
        <v>53</v>
      </c>
      <c r="F81" s="76">
        <v>70.209999999999994</v>
      </c>
      <c r="G81" s="76">
        <v>755.8</v>
      </c>
      <c r="H81" s="76">
        <v>3.6680000000000001</v>
      </c>
      <c r="I81" s="76">
        <v>1.9259999999999999</v>
      </c>
      <c r="J81" s="78" t="s">
        <v>56</v>
      </c>
      <c r="K81" s="78">
        <v>1</v>
      </c>
      <c r="L81" s="98" t="s">
        <v>63</v>
      </c>
    </row>
    <row r="82" spans="1:12" x14ac:dyDescent="0.25">
      <c r="A82" s="77">
        <v>74</v>
      </c>
      <c r="B82" s="78" t="s">
        <v>21</v>
      </c>
      <c r="C82" s="78" t="s">
        <v>83</v>
      </c>
      <c r="D82" s="76" t="s">
        <v>53</v>
      </c>
      <c r="E82" s="76" t="s">
        <v>53</v>
      </c>
      <c r="F82" s="76">
        <f t="shared" si="6"/>
        <v>71.237458193979933</v>
      </c>
      <c r="G82" s="76">
        <v>766.8</v>
      </c>
      <c r="H82" s="76">
        <v>4.6710000000000003</v>
      </c>
      <c r="I82" s="76">
        <v>1.899</v>
      </c>
      <c r="J82" s="78" t="s">
        <v>56</v>
      </c>
      <c r="K82" s="78">
        <v>1</v>
      </c>
      <c r="L82" s="98" t="s">
        <v>63</v>
      </c>
    </row>
    <row r="83" spans="1:12" x14ac:dyDescent="0.25">
      <c r="A83" s="77">
        <v>75</v>
      </c>
      <c r="B83" s="78" t="s">
        <v>14</v>
      </c>
      <c r="C83" s="78" t="s">
        <v>83</v>
      </c>
      <c r="D83" s="76" t="s">
        <v>53</v>
      </c>
      <c r="E83" s="76" t="s">
        <v>53</v>
      </c>
      <c r="F83" s="76">
        <v>50.44</v>
      </c>
      <c r="G83" s="76">
        <v>543</v>
      </c>
      <c r="H83" s="76">
        <v>2.82</v>
      </c>
      <c r="I83" s="76">
        <v>1.698</v>
      </c>
      <c r="J83" s="78" t="s">
        <v>56</v>
      </c>
      <c r="K83" s="78">
        <v>0.5</v>
      </c>
      <c r="L83" s="98" t="s">
        <v>63</v>
      </c>
    </row>
    <row r="84" spans="1:12" x14ac:dyDescent="0.25">
      <c r="A84" s="77">
        <v>76</v>
      </c>
      <c r="B84" s="78" t="s">
        <v>14</v>
      </c>
      <c r="C84" s="78" t="s">
        <v>83</v>
      </c>
      <c r="D84" s="76" t="s">
        <v>53</v>
      </c>
      <c r="E84" s="76" t="s">
        <v>53</v>
      </c>
      <c r="F84" s="76">
        <v>50.32</v>
      </c>
      <c r="G84" s="76">
        <v>541.70000000000005</v>
      </c>
      <c r="H84" s="76">
        <v>2.7690000000000001</v>
      </c>
      <c r="I84" s="76">
        <v>1.026</v>
      </c>
      <c r="J84" s="78" t="s">
        <v>56</v>
      </c>
      <c r="K84" s="78">
        <v>0.5</v>
      </c>
      <c r="L84" s="98" t="s">
        <v>63</v>
      </c>
    </row>
    <row r="85" spans="1:12" x14ac:dyDescent="0.25">
      <c r="A85" s="77">
        <v>77</v>
      </c>
      <c r="B85" s="78" t="s">
        <v>21</v>
      </c>
      <c r="C85" s="78" t="s">
        <v>83</v>
      </c>
      <c r="D85" s="76" t="s">
        <v>53</v>
      </c>
      <c r="E85" s="76" t="s">
        <v>53</v>
      </c>
      <c r="F85" s="76">
        <f t="shared" si="6"/>
        <v>70.001858045336306</v>
      </c>
      <c r="G85" s="76">
        <v>753.5</v>
      </c>
      <c r="H85" s="76">
        <v>3.6680000000000001</v>
      </c>
      <c r="I85" s="76">
        <v>1.9259999999999999</v>
      </c>
      <c r="J85" s="78" t="s">
        <v>56</v>
      </c>
      <c r="K85" s="78">
        <v>1</v>
      </c>
      <c r="L85" s="98" t="s">
        <v>63</v>
      </c>
    </row>
    <row r="86" spans="1:12" x14ac:dyDescent="0.25">
      <c r="A86" s="77">
        <v>78</v>
      </c>
      <c r="B86" s="78" t="s">
        <v>21</v>
      </c>
      <c r="C86" s="78" t="s">
        <v>83</v>
      </c>
      <c r="D86" s="76" t="s">
        <v>53</v>
      </c>
      <c r="E86" s="76" t="s">
        <v>53</v>
      </c>
      <c r="F86" s="76">
        <f t="shared" si="6"/>
        <v>70.001858045336306</v>
      </c>
      <c r="G86" s="76">
        <v>753.5</v>
      </c>
      <c r="H86" s="76">
        <v>3.6680000000000001</v>
      </c>
      <c r="I86" s="76">
        <v>1.9259999999999999</v>
      </c>
      <c r="J86" s="78" t="s">
        <v>56</v>
      </c>
      <c r="K86" s="78">
        <v>1</v>
      </c>
      <c r="L86" s="98" t="s">
        <v>63</v>
      </c>
    </row>
    <row r="87" spans="1:12" x14ac:dyDescent="0.25">
      <c r="A87" s="77">
        <v>79</v>
      </c>
      <c r="B87" s="78" t="s">
        <v>21</v>
      </c>
      <c r="C87" s="78" t="s">
        <v>83</v>
      </c>
      <c r="D87" s="76" t="s">
        <v>53</v>
      </c>
      <c r="E87" s="76" t="s">
        <v>53</v>
      </c>
      <c r="F87" s="76">
        <f t="shared" si="6"/>
        <v>70.001858045336306</v>
      </c>
      <c r="G87" s="76">
        <v>753.5</v>
      </c>
      <c r="H87" s="76">
        <v>3.6680000000000001</v>
      </c>
      <c r="I87" s="76">
        <v>1.9259999999999999</v>
      </c>
      <c r="J87" s="78" t="s">
        <v>56</v>
      </c>
      <c r="K87" s="78">
        <v>1</v>
      </c>
      <c r="L87" s="98" t="s">
        <v>63</v>
      </c>
    </row>
    <row r="88" spans="1:12" x14ac:dyDescent="0.25">
      <c r="A88" s="77">
        <v>80</v>
      </c>
      <c r="B88" s="78" t="s">
        <v>21</v>
      </c>
      <c r="C88" s="78" t="s">
        <v>83</v>
      </c>
      <c r="D88" s="76" t="s">
        <v>53</v>
      </c>
      <c r="E88" s="76" t="s">
        <v>53</v>
      </c>
      <c r="F88" s="76">
        <f t="shared" si="6"/>
        <v>70.392047565960624</v>
      </c>
      <c r="G88" s="76">
        <v>757.7</v>
      </c>
      <c r="H88" s="76">
        <v>3.407</v>
      </c>
      <c r="I88" s="76">
        <v>2.024</v>
      </c>
      <c r="J88" s="78" t="s">
        <v>56</v>
      </c>
      <c r="K88" s="78">
        <v>1</v>
      </c>
      <c r="L88" s="98" t="s">
        <v>63</v>
      </c>
    </row>
    <row r="89" spans="1:12" x14ac:dyDescent="0.25">
      <c r="A89" s="77">
        <v>81</v>
      </c>
      <c r="B89" s="78" t="s">
        <v>21</v>
      </c>
      <c r="C89" s="78" t="s">
        <v>83</v>
      </c>
      <c r="D89" s="76" t="s">
        <v>53</v>
      </c>
      <c r="E89" s="76" t="s">
        <v>53</v>
      </c>
      <c r="F89" s="76">
        <f t="shared" si="6"/>
        <v>70.048309178743963</v>
      </c>
      <c r="G89" s="76">
        <v>754</v>
      </c>
      <c r="H89" s="76">
        <v>3.83</v>
      </c>
      <c r="I89" s="76">
        <v>2</v>
      </c>
      <c r="J89" s="78" t="s">
        <v>56</v>
      </c>
      <c r="K89" s="78">
        <v>1</v>
      </c>
      <c r="L89" s="98" t="s">
        <v>63</v>
      </c>
    </row>
    <row r="90" spans="1:12" x14ac:dyDescent="0.25">
      <c r="A90" s="77">
        <v>82</v>
      </c>
      <c r="B90" s="78" t="s">
        <v>21</v>
      </c>
      <c r="C90" s="78" t="s">
        <v>83</v>
      </c>
      <c r="D90" s="76" t="s">
        <v>53</v>
      </c>
      <c r="E90" s="76" t="s">
        <v>53</v>
      </c>
      <c r="F90" s="76">
        <v>70.209999999999994</v>
      </c>
      <c r="G90" s="76">
        <v>755.8</v>
      </c>
      <c r="H90" s="76">
        <v>3.6680000000000001</v>
      </c>
      <c r="I90" s="76">
        <v>1.9259999999999999</v>
      </c>
      <c r="J90" s="78" t="s">
        <v>56</v>
      </c>
      <c r="K90" s="78">
        <v>1</v>
      </c>
      <c r="L90" s="98" t="s">
        <v>63</v>
      </c>
    </row>
    <row r="91" spans="1:12" x14ac:dyDescent="0.25">
      <c r="A91" s="77">
        <v>83</v>
      </c>
      <c r="B91" s="78" t="s">
        <v>21</v>
      </c>
      <c r="C91" s="78" t="s">
        <v>82</v>
      </c>
      <c r="D91" s="76" t="s">
        <v>53</v>
      </c>
      <c r="E91" s="76" t="s">
        <v>53</v>
      </c>
      <c r="F91" s="76">
        <f t="shared" si="6"/>
        <v>70.196952805648465</v>
      </c>
      <c r="G91" s="76">
        <v>755.6</v>
      </c>
      <c r="H91" s="76">
        <v>3.077</v>
      </c>
      <c r="I91" s="76">
        <v>1.5820000000000001</v>
      </c>
      <c r="J91" s="78" t="s">
        <v>56</v>
      </c>
      <c r="K91" s="78">
        <v>1</v>
      </c>
      <c r="L91" s="98" t="s">
        <v>63</v>
      </c>
    </row>
    <row r="92" spans="1:12" x14ac:dyDescent="0.25">
      <c r="A92" s="77">
        <v>84</v>
      </c>
      <c r="B92" s="78" t="s">
        <v>14</v>
      </c>
      <c r="C92" s="78" t="s">
        <v>82</v>
      </c>
      <c r="D92" s="76" t="s">
        <v>53</v>
      </c>
      <c r="E92" s="76" t="s">
        <v>53</v>
      </c>
      <c r="F92" s="76">
        <v>50.19</v>
      </c>
      <c r="G92" s="76">
        <v>540.29999999999995</v>
      </c>
      <c r="H92" s="76">
        <v>2.645</v>
      </c>
      <c r="I92" s="76">
        <v>1.073</v>
      </c>
      <c r="J92" s="78" t="s">
        <v>56</v>
      </c>
      <c r="K92" s="78">
        <v>0.5</v>
      </c>
      <c r="L92" s="98" t="s">
        <v>63</v>
      </c>
    </row>
    <row r="93" spans="1:12" x14ac:dyDescent="0.25">
      <c r="A93" s="77">
        <v>85</v>
      </c>
      <c r="B93" s="78" t="s">
        <v>14</v>
      </c>
      <c r="C93" s="78" t="s">
        <v>82</v>
      </c>
      <c r="D93" s="76" t="s">
        <v>53</v>
      </c>
      <c r="E93" s="76" t="s">
        <v>53</v>
      </c>
      <c r="F93" s="76">
        <v>50.31</v>
      </c>
      <c r="G93" s="76">
        <v>541.6</v>
      </c>
      <c r="H93" s="76">
        <v>2.8050000000000002</v>
      </c>
      <c r="I93" s="76">
        <v>1.367</v>
      </c>
      <c r="J93" s="78" t="s">
        <v>56</v>
      </c>
      <c r="K93" s="78">
        <v>0.5</v>
      </c>
      <c r="L93" s="98" t="s">
        <v>63</v>
      </c>
    </row>
    <row r="94" spans="1:12" x14ac:dyDescent="0.25">
      <c r="A94" s="77">
        <v>86</v>
      </c>
      <c r="B94" s="78" t="s">
        <v>14</v>
      </c>
      <c r="C94" s="78" t="s">
        <v>82</v>
      </c>
      <c r="D94" s="76" t="s">
        <v>53</v>
      </c>
      <c r="E94" s="76" t="s">
        <v>53</v>
      </c>
      <c r="F94" s="76">
        <f t="shared" si="6"/>
        <v>50.000000000000007</v>
      </c>
      <c r="G94" s="76">
        <v>538.20000000000005</v>
      </c>
      <c r="H94" s="76">
        <v>3.14</v>
      </c>
      <c r="I94" s="76">
        <v>1.5680000000000001</v>
      </c>
      <c r="J94" s="78" t="s">
        <v>56</v>
      </c>
      <c r="K94" s="78">
        <v>0.5</v>
      </c>
      <c r="L94" s="98" t="s">
        <v>63</v>
      </c>
    </row>
    <row r="95" spans="1:12" x14ac:dyDescent="0.25">
      <c r="A95" s="77">
        <v>87</v>
      </c>
      <c r="B95" s="78" t="s">
        <v>14</v>
      </c>
      <c r="C95" s="78" t="s">
        <v>82</v>
      </c>
      <c r="D95" s="76" t="s">
        <v>53</v>
      </c>
      <c r="E95" s="76" t="s">
        <v>53</v>
      </c>
      <c r="F95" s="76">
        <f t="shared" si="6"/>
        <v>50.000000000000007</v>
      </c>
      <c r="G95" s="76">
        <v>538.20000000000005</v>
      </c>
      <c r="H95" s="76">
        <v>3.14</v>
      </c>
      <c r="I95" s="76">
        <v>1.5680000000000001</v>
      </c>
      <c r="J95" s="78" t="s">
        <v>56</v>
      </c>
      <c r="K95" s="78">
        <v>0.5</v>
      </c>
      <c r="L95" s="98" t="s">
        <v>63</v>
      </c>
    </row>
    <row r="96" spans="1:12" x14ac:dyDescent="0.25">
      <c r="A96" s="77">
        <v>88</v>
      </c>
      <c r="B96" s="78" t="s">
        <v>14</v>
      </c>
      <c r="C96" s="78" t="s">
        <v>82</v>
      </c>
      <c r="D96" s="76" t="s">
        <v>53</v>
      </c>
      <c r="E96" s="76" t="s">
        <v>53</v>
      </c>
      <c r="F96" s="76">
        <f t="shared" si="6"/>
        <v>50.000000000000007</v>
      </c>
      <c r="G96" s="76">
        <v>538.20000000000005</v>
      </c>
      <c r="H96" s="76">
        <v>3.4670000000000001</v>
      </c>
      <c r="I96" s="76">
        <v>1.679</v>
      </c>
      <c r="J96" s="78" t="s">
        <v>56</v>
      </c>
      <c r="K96" s="78">
        <v>0.5</v>
      </c>
      <c r="L96" s="98" t="s">
        <v>63</v>
      </c>
    </row>
    <row r="97" spans="1:13" x14ac:dyDescent="0.25">
      <c r="A97" s="77">
        <v>89</v>
      </c>
      <c r="B97" s="78" t="s">
        <v>14</v>
      </c>
      <c r="C97" s="78" t="s">
        <v>82</v>
      </c>
      <c r="D97" s="76" t="s">
        <v>53</v>
      </c>
      <c r="E97" s="76" t="s">
        <v>53</v>
      </c>
      <c r="F97" s="76">
        <f t="shared" si="6"/>
        <v>50.000000000000007</v>
      </c>
      <c r="G97" s="76">
        <v>538.20000000000005</v>
      </c>
      <c r="H97" s="76">
        <v>2.1909999999999998</v>
      </c>
      <c r="I97" s="76">
        <v>1.071</v>
      </c>
      <c r="J97" s="78" t="s">
        <v>56</v>
      </c>
      <c r="K97" s="78">
        <v>1</v>
      </c>
      <c r="L97" s="98" t="s">
        <v>63</v>
      </c>
    </row>
    <row r="98" spans="1:13" ht="15.75" thickBot="1" x14ac:dyDescent="0.3">
      <c r="A98" s="94">
        <v>90</v>
      </c>
      <c r="B98" s="95" t="s">
        <v>21</v>
      </c>
      <c r="C98" s="95" t="s">
        <v>82</v>
      </c>
      <c r="D98" s="96" t="s">
        <v>53</v>
      </c>
      <c r="E98" s="96" t="s">
        <v>53</v>
      </c>
      <c r="F98" s="96">
        <v>70.989999999999995</v>
      </c>
      <c r="G98" s="96">
        <v>764.2</v>
      </c>
      <c r="H98" s="96">
        <v>3.7749999999999999</v>
      </c>
      <c r="I98" s="96">
        <v>2.0329999999999999</v>
      </c>
      <c r="J98" s="95" t="s">
        <v>56</v>
      </c>
      <c r="K98" s="95">
        <v>1</v>
      </c>
      <c r="L98" s="99" t="s">
        <v>63</v>
      </c>
    </row>
    <row r="99" spans="1:13" x14ac:dyDescent="0.25">
      <c r="A99" s="88"/>
      <c r="B99" s="66"/>
      <c r="C99" s="66"/>
      <c r="D99" s="89"/>
      <c r="E99" s="89"/>
      <c r="F99" s="89"/>
      <c r="G99" s="89"/>
      <c r="H99" s="89"/>
      <c r="I99" s="89"/>
      <c r="J99" s="66" t="s">
        <v>61</v>
      </c>
      <c r="K99" s="66">
        <f>SUM(K9:K98)</f>
        <v>147</v>
      </c>
    </row>
    <row r="100" spans="1:13" x14ac:dyDescent="0.25">
      <c r="A100" s="106" t="s">
        <v>90</v>
      </c>
      <c r="D100" s="186"/>
      <c r="E100" s="187">
        <v>30782.133720000002</v>
      </c>
      <c r="J100" s="66" t="s">
        <v>62</v>
      </c>
      <c r="K100" s="110">
        <f>K99*0.2</f>
        <v>29.400000000000002</v>
      </c>
    </row>
    <row r="101" spans="1:13" x14ac:dyDescent="0.25">
      <c r="A101" s="106"/>
      <c r="E101" s="121"/>
      <c r="J101" s="66"/>
      <c r="K101" s="109">
        <f>K99+K100</f>
        <v>176.4</v>
      </c>
    </row>
    <row r="102" spans="1:13" s="11" customFormat="1" x14ac:dyDescent="0.25">
      <c r="A102" s="106" t="s">
        <v>74</v>
      </c>
      <c r="B102" s="106"/>
      <c r="C102" s="106"/>
      <c r="D102" s="107"/>
      <c r="E102" s="108">
        <f>SUM(E9:E100)</f>
        <v>94391.133719999998</v>
      </c>
      <c r="F102" s="108"/>
      <c r="G102" s="108">
        <f>SUM(G9:G98)</f>
        <v>84712.9</v>
      </c>
      <c r="H102" s="108"/>
      <c r="I102" s="108"/>
      <c r="K102" s="109"/>
    </row>
    <row r="103" spans="1:13" x14ac:dyDescent="0.25">
      <c r="K103" s="110"/>
    </row>
    <row r="104" spans="1:13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</row>
    <row r="105" spans="1:13" x14ac:dyDescent="0.25">
      <c r="A105" s="106" t="s">
        <v>76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</row>
    <row r="106" spans="1:13" x14ac:dyDescent="0.25">
      <c r="A106" s="111"/>
      <c r="B106" s="112" t="s">
        <v>71</v>
      </c>
      <c r="C106" s="112" t="s">
        <v>47</v>
      </c>
      <c r="D106" s="112" t="s">
        <v>75</v>
      </c>
      <c r="E106" s="112" t="s">
        <v>72</v>
      </c>
      <c r="F106" s="112" t="s">
        <v>75</v>
      </c>
      <c r="G106" s="112" t="s">
        <v>73</v>
      </c>
      <c r="H106" s="112" t="s">
        <v>75</v>
      </c>
      <c r="I106" s="112" t="s">
        <v>46</v>
      </c>
      <c r="J106" s="112" t="s">
        <v>75</v>
      </c>
      <c r="K106" s="11"/>
      <c r="L106" s="11"/>
      <c r="M106" s="11"/>
    </row>
    <row r="107" spans="1:13" x14ac:dyDescent="0.25">
      <c r="A107" s="20" t="s">
        <v>66</v>
      </c>
      <c r="B107" s="66">
        <v>11</v>
      </c>
      <c r="C107" s="66">
        <v>0</v>
      </c>
      <c r="D107" s="116">
        <f>C107/$C$111</f>
        <v>0</v>
      </c>
      <c r="E107" s="66">
        <f>G107+I107</f>
        <v>11</v>
      </c>
      <c r="F107" s="116">
        <f>E107/E$111</f>
        <v>0.24444444444444444</v>
      </c>
      <c r="G107" s="66">
        <v>11</v>
      </c>
      <c r="H107" s="116">
        <f>G107/$G$111</f>
        <v>0.30555555555555558</v>
      </c>
      <c r="I107" s="66">
        <v>0</v>
      </c>
      <c r="J107" s="116">
        <f>I107/$I$111</f>
        <v>0</v>
      </c>
      <c r="K107" s="11"/>
      <c r="L107" s="11"/>
      <c r="M107" s="11"/>
    </row>
    <row r="108" spans="1:13" x14ac:dyDescent="0.25">
      <c r="A108" s="20" t="s">
        <v>67</v>
      </c>
      <c r="B108" s="66">
        <v>33</v>
      </c>
      <c r="C108" s="66">
        <f>B108-E108</f>
        <v>7</v>
      </c>
      <c r="D108" s="116">
        <f t="shared" ref="D108:D110" si="7">C108/$C$111</f>
        <v>0.15555555555555556</v>
      </c>
      <c r="E108" s="66">
        <f>G108+I108</f>
        <v>26</v>
      </c>
      <c r="F108" s="116">
        <f>E108/E$111</f>
        <v>0.57777777777777772</v>
      </c>
      <c r="G108" s="66">
        <v>21</v>
      </c>
      <c r="H108" s="116">
        <f>G108/$G$111</f>
        <v>0.58333333333333337</v>
      </c>
      <c r="I108" s="66">
        <v>5</v>
      </c>
      <c r="J108" s="116">
        <f t="shared" ref="J108:J110" si="8">I108/$I$111</f>
        <v>0.55555555555555558</v>
      </c>
      <c r="K108" s="11"/>
      <c r="L108" s="11"/>
      <c r="M108" s="11"/>
    </row>
    <row r="109" spans="1:13" x14ac:dyDescent="0.25">
      <c r="A109" s="20" t="s">
        <v>68</v>
      </c>
      <c r="B109" s="66">
        <v>36</v>
      </c>
      <c r="C109" s="66">
        <f>B109-E109</f>
        <v>30</v>
      </c>
      <c r="D109" s="116">
        <f t="shared" si="7"/>
        <v>0.66666666666666663</v>
      </c>
      <c r="E109" s="66">
        <f>G109+I109</f>
        <v>6</v>
      </c>
      <c r="F109" s="116">
        <f t="shared" ref="F109:F110" si="9">E109/E$111</f>
        <v>0.13333333333333333</v>
      </c>
      <c r="G109" s="66">
        <v>2</v>
      </c>
      <c r="H109" s="116">
        <f>G109/$G$111</f>
        <v>5.5555555555555552E-2</v>
      </c>
      <c r="I109" s="66">
        <v>4</v>
      </c>
      <c r="J109" s="116">
        <f t="shared" si="8"/>
        <v>0.44444444444444442</v>
      </c>
      <c r="K109" s="11"/>
      <c r="L109" s="11"/>
      <c r="M109" s="11"/>
    </row>
    <row r="110" spans="1:13" x14ac:dyDescent="0.25">
      <c r="A110" s="20" t="s">
        <v>69</v>
      </c>
      <c r="B110" s="66">
        <v>10</v>
      </c>
      <c r="C110" s="66">
        <f>B110-E110</f>
        <v>8</v>
      </c>
      <c r="D110" s="116">
        <f t="shared" si="7"/>
        <v>0.17777777777777778</v>
      </c>
      <c r="E110" s="66">
        <v>2</v>
      </c>
      <c r="F110" s="116">
        <f t="shared" si="9"/>
        <v>4.4444444444444446E-2</v>
      </c>
      <c r="G110" s="66">
        <v>2</v>
      </c>
      <c r="H110" s="116">
        <f>G110/$G$111</f>
        <v>5.5555555555555552E-2</v>
      </c>
      <c r="I110" s="66">
        <v>0</v>
      </c>
      <c r="J110" s="116">
        <f t="shared" si="8"/>
        <v>0</v>
      </c>
      <c r="K110" s="11"/>
      <c r="L110" s="11"/>
      <c r="M110" s="11"/>
    </row>
    <row r="111" spans="1:13" s="91" customFormat="1" x14ac:dyDescent="0.25">
      <c r="A111" s="18" t="s">
        <v>70</v>
      </c>
      <c r="B111" s="114">
        <f>SUM(B107:B110)</f>
        <v>90</v>
      </c>
      <c r="C111" s="114">
        <f t="shared" ref="C111:E111" si="10">SUM(C107:C110)</f>
        <v>45</v>
      </c>
      <c r="D111" s="116"/>
      <c r="E111" s="114">
        <f t="shared" si="10"/>
        <v>45</v>
      </c>
      <c r="F111" s="114"/>
      <c r="G111" s="114">
        <f t="shared" ref="G111" si="11">SUM(G107:G110)</f>
        <v>36</v>
      </c>
      <c r="H111" s="114"/>
      <c r="I111" s="114">
        <f t="shared" ref="I111" si="12">SUM(I107:I110)</f>
        <v>9</v>
      </c>
      <c r="J111" s="114"/>
      <c r="K111" s="106"/>
      <c r="L111" s="106"/>
      <c r="M111" s="106"/>
    </row>
    <row r="112" spans="1:13" x14ac:dyDescent="0.25">
      <c r="A112" s="11"/>
      <c r="B112" s="11"/>
      <c r="C112" s="11"/>
      <c r="D112" s="11"/>
      <c r="E112" s="116">
        <f>E111/B111</f>
        <v>0.5</v>
      </c>
      <c r="F112" s="116"/>
      <c r="G112" s="116">
        <f>G111/E111</f>
        <v>0.8</v>
      </c>
      <c r="H112" s="11"/>
      <c r="I112" s="115">
        <f>I111/E111</f>
        <v>0.2</v>
      </c>
      <c r="J112" s="11"/>
      <c r="K112" s="11"/>
    </row>
    <row r="113" spans="1:12" x14ac:dyDescent="0.25">
      <c r="A113" s="11"/>
      <c r="B113" s="11"/>
      <c r="C113" s="66"/>
      <c r="D113" s="66"/>
      <c r="E113" s="11"/>
      <c r="F113" s="11"/>
      <c r="G113" s="11"/>
      <c r="H113" s="11"/>
      <c r="I113" s="11"/>
      <c r="J113" s="11"/>
      <c r="K113" s="11"/>
      <c r="L113" s="11"/>
    </row>
    <row r="114" spans="1:1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</row>
    <row r="115" spans="1:12" x14ac:dyDescent="0.25">
      <c r="A115" s="11"/>
      <c r="B115" s="119" t="s">
        <v>77</v>
      </c>
      <c r="C115" s="112" t="s">
        <v>78</v>
      </c>
      <c r="D115" s="11"/>
      <c r="E115" s="11"/>
      <c r="F115" s="11"/>
      <c r="G115" s="11"/>
      <c r="H115" s="11"/>
      <c r="I115" s="11"/>
      <c r="J115" s="11"/>
      <c r="K115" s="11"/>
      <c r="L115" s="11"/>
    </row>
    <row r="116" spans="1:12" x14ac:dyDescent="0.25">
      <c r="A116" s="20" t="s">
        <v>66</v>
      </c>
      <c r="B116" s="118">
        <v>0.08</v>
      </c>
      <c r="C116" s="115">
        <f>B107/B111</f>
        <v>0.12222222222222222</v>
      </c>
      <c r="D116" s="11"/>
      <c r="E116" s="11"/>
      <c r="F116" s="11"/>
      <c r="G116" s="11"/>
      <c r="H116" s="11"/>
      <c r="I116" s="11"/>
      <c r="J116" s="11"/>
      <c r="K116" s="11"/>
      <c r="L116" s="11"/>
    </row>
    <row r="117" spans="1:12" x14ac:dyDescent="0.25">
      <c r="A117" s="20" t="s">
        <v>67</v>
      </c>
      <c r="B117" s="118">
        <v>0.25</v>
      </c>
      <c r="C117" s="115">
        <f>B108/B111</f>
        <v>0.36666666666666664</v>
      </c>
      <c r="D117" s="11"/>
    </row>
    <row r="118" spans="1:12" x14ac:dyDescent="0.25">
      <c r="A118" s="20" t="s">
        <v>68</v>
      </c>
      <c r="B118" s="118">
        <v>0.46</v>
      </c>
      <c r="C118" s="115">
        <f>B109/B111</f>
        <v>0.4</v>
      </c>
      <c r="D118" s="11"/>
    </row>
    <row r="119" spans="1:12" x14ac:dyDescent="0.25">
      <c r="A119" s="20" t="s">
        <v>69</v>
      </c>
      <c r="B119" s="118">
        <v>0.21</v>
      </c>
      <c r="C119" s="115">
        <f>10/90</f>
        <v>0.1111111111111111</v>
      </c>
      <c r="D119" s="11"/>
    </row>
    <row r="120" spans="1:12" x14ac:dyDescent="0.25">
      <c r="A120" s="18" t="s">
        <v>70</v>
      </c>
      <c r="B120" s="11"/>
      <c r="C120" s="11"/>
      <c r="D120" s="11"/>
    </row>
    <row r="121" spans="1:12" x14ac:dyDescent="0.25">
      <c r="A121" s="11"/>
      <c r="B121" s="11"/>
      <c r="C121" s="11"/>
      <c r="D121" s="11"/>
    </row>
    <row r="122" spans="1:12" x14ac:dyDescent="0.25">
      <c r="A122" s="106" t="s">
        <v>81</v>
      </c>
      <c r="B122" s="11"/>
      <c r="C122" s="11"/>
      <c r="D122" s="11"/>
      <c r="E122" s="11"/>
      <c r="F122" s="11"/>
    </row>
    <row r="123" spans="1:12" x14ac:dyDescent="0.25">
      <c r="A123" s="120"/>
      <c r="B123" s="11"/>
      <c r="C123" s="11"/>
      <c r="D123" s="11"/>
      <c r="E123" s="11"/>
      <c r="F123" s="11"/>
    </row>
    <row r="124" spans="1:12" x14ac:dyDescent="0.25">
      <c r="A124" s="66"/>
      <c r="B124" s="112" t="s">
        <v>63</v>
      </c>
      <c r="C124" s="112" t="s">
        <v>65</v>
      </c>
      <c r="D124" s="119" t="s">
        <v>63</v>
      </c>
      <c r="E124" s="119" t="s">
        <v>65</v>
      </c>
      <c r="F124" s="11"/>
    </row>
    <row r="125" spans="1:12" x14ac:dyDescent="0.25">
      <c r="A125" s="66" t="s">
        <v>66</v>
      </c>
      <c r="B125" s="66">
        <v>0.9</v>
      </c>
      <c r="C125" s="66">
        <v>1</v>
      </c>
      <c r="D125" s="20">
        <f>B125*B107</f>
        <v>9.9</v>
      </c>
      <c r="E125" s="20">
        <f>C125*B107</f>
        <v>11</v>
      </c>
      <c r="F125" s="11"/>
    </row>
    <row r="126" spans="1:12" x14ac:dyDescent="0.25">
      <c r="A126" s="66" t="s">
        <v>67</v>
      </c>
      <c r="B126" s="66">
        <v>1.3</v>
      </c>
      <c r="C126" s="66">
        <v>2</v>
      </c>
      <c r="D126" s="20">
        <f>B126*B108</f>
        <v>42.9</v>
      </c>
      <c r="E126" s="20">
        <f>C126*B108</f>
        <v>66</v>
      </c>
      <c r="F126" s="11"/>
    </row>
    <row r="127" spans="1:12" x14ac:dyDescent="0.25">
      <c r="A127" s="66" t="s">
        <v>68</v>
      </c>
      <c r="B127" s="66">
        <v>1.9</v>
      </c>
      <c r="C127" s="66">
        <v>2</v>
      </c>
      <c r="D127" s="20">
        <f>B127*B109</f>
        <v>68.399999999999991</v>
      </c>
      <c r="E127" s="20">
        <f>C127*B109</f>
        <v>72</v>
      </c>
      <c r="F127" s="11"/>
    </row>
    <row r="128" spans="1:12" x14ac:dyDescent="0.25">
      <c r="A128" s="66" t="s">
        <v>69</v>
      </c>
      <c r="B128" s="66">
        <v>2.4</v>
      </c>
      <c r="C128" s="66">
        <v>3</v>
      </c>
      <c r="D128" s="20">
        <f>B128*B110</f>
        <v>24</v>
      </c>
      <c r="E128" s="20">
        <f>C128*B110</f>
        <v>30</v>
      </c>
      <c r="F128" s="11"/>
    </row>
    <row r="129" spans="1:6" x14ac:dyDescent="0.25">
      <c r="A129" s="11"/>
      <c r="B129" s="20"/>
      <c r="C129" s="20"/>
      <c r="D129" s="20">
        <f>SUM(D125:D128)</f>
        <v>145.19999999999999</v>
      </c>
      <c r="E129" s="20">
        <f>SUM(E125:E128)</f>
        <v>179</v>
      </c>
      <c r="F129" s="11">
        <v>146</v>
      </c>
    </row>
    <row r="130" spans="1:6" x14ac:dyDescent="0.25">
      <c r="A130" s="11"/>
      <c r="B130" s="11"/>
      <c r="C130" s="11" t="s">
        <v>79</v>
      </c>
      <c r="D130" s="20">
        <f>D129*0.2</f>
        <v>29.04</v>
      </c>
      <c r="E130" s="20">
        <f>E129*0.2</f>
        <v>35.800000000000004</v>
      </c>
      <c r="F130" s="11">
        <v>30</v>
      </c>
    </row>
    <row r="131" spans="1:6" x14ac:dyDescent="0.25">
      <c r="A131" s="11"/>
      <c r="B131" s="11"/>
      <c r="C131" s="11" t="s">
        <v>80</v>
      </c>
      <c r="D131" s="20">
        <f>ROUNDUP(SUM(D129+D130),-0.5)</f>
        <v>175</v>
      </c>
      <c r="E131" s="20">
        <f>ROUNDUP(SUM(E129+E130),-0.5)</f>
        <v>215</v>
      </c>
      <c r="F131" s="11">
        <f>F129+F130</f>
        <v>176</v>
      </c>
    </row>
  </sheetData>
  <mergeCells count="11">
    <mergeCell ref="F7:G7"/>
    <mergeCell ref="J7:J8"/>
    <mergeCell ref="K7:K8"/>
    <mergeCell ref="L7:L8"/>
    <mergeCell ref="A1:C1"/>
    <mergeCell ref="B5:C5"/>
    <mergeCell ref="A7:A8"/>
    <mergeCell ref="B7:B8"/>
    <mergeCell ref="C7:C8"/>
    <mergeCell ref="D7:E7"/>
    <mergeCell ref="H7:I7"/>
  </mergeCells>
  <pageMargins left="0.25" right="0.25" top="0.75" bottom="0.75" header="0.3" footer="0.3"/>
  <pageSetup scale="34" fitToWidth="0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Accommodation Schedule</vt:lpstr>
      <vt:lpstr>Plot by Plot</vt:lpstr>
      <vt:lpstr>'Accommodation Schedule'!Print_Area</vt:lpstr>
      <vt:lpstr>'Plot by Plot'!Print_Area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Amelia Grubb</dc:creator>
  <cp:lastModifiedBy>Amelia Grubb</cp:lastModifiedBy>
  <cp:lastPrinted>2025-11-26T17:07:36Z</cp:lastPrinted>
  <dcterms:created xsi:type="dcterms:W3CDTF">2023-08-14T09:38:52Z</dcterms:created>
  <dcterms:modified xsi:type="dcterms:W3CDTF">2026-02-27T12:25:29Z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7d18e0-d256-4e21-b942-1894420b9878_Enabled">
    <vt:lpwstr>true</vt:lpwstr>
  </property>
  <property fmtid="{D5CDD505-2E9C-101B-9397-08002B2CF9AE}" pid="3" name="MSIP_Label_0f7d18e0-d256-4e21-b942-1894420b9878_SetDate">
    <vt:lpwstr>2023-11-08T12:54:26Z</vt:lpwstr>
  </property>
  <property fmtid="{D5CDD505-2E9C-101B-9397-08002B2CF9AE}" pid="4" name="MSIP_Label_0f7d18e0-d256-4e21-b942-1894420b9878_Method">
    <vt:lpwstr>Standard</vt:lpwstr>
  </property>
  <property fmtid="{D5CDD505-2E9C-101B-9397-08002B2CF9AE}" pid="5" name="MSIP_Label_0f7d18e0-d256-4e21-b942-1894420b9878_Name">
    <vt:lpwstr>General</vt:lpwstr>
  </property>
  <property fmtid="{D5CDD505-2E9C-101B-9397-08002B2CF9AE}" pid="6" name="MSIP_Label_0f7d18e0-d256-4e21-b942-1894420b9878_SiteId">
    <vt:lpwstr>c5627221-2636-43e9-9818-531484c743ea</vt:lpwstr>
  </property>
  <property fmtid="{D5CDD505-2E9C-101B-9397-08002B2CF9AE}" pid="7" name="MSIP_Label_0f7d18e0-d256-4e21-b942-1894420b9878_ActionId">
    <vt:lpwstr>a61bd249-872a-4034-b95a-94e76f79a656</vt:lpwstr>
  </property>
  <property fmtid="{D5CDD505-2E9C-101B-9397-08002B2CF9AE}" pid="8" name="MSIP_Label_0f7d18e0-d256-4e21-b942-1894420b9878_ContentBits">
    <vt:lpwstr>0</vt:lpwstr>
  </property>
</Properties>
</file>