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Instructions" sheetId="2" r:id="rId6"/>
    <sheet name="Nutrients_from_wastewater" sheetId="3" r:id="rId7"/>
    <sheet name="Nutrients_from_current_land_use" sheetId="4" r:id="rId8"/>
    <sheet name="Nutrients_from_future_land_use" sheetId="5" r:id="rId9"/>
    <sheet name="SuDS" sheetId="6" r:id="rId10"/>
    <sheet name="Final_nutrient_budgets" sheetId="7" r:id="rId11"/>
    <sheet name="Value_look_up_tables" sheetId="8" r:id="rId12"/>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<sst xmlns="http://schemas.openxmlformats.org/spreadsheetml/2006/main" uniqueCount="890">
  <si>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</si>
  <si>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</si>
  <si>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</si>
  <si>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</si>
  <si>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Instructions</t>
  </si>
  <si>
    <t>Table 1</t>
  </si>
  <si>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</si>
  <si>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</si>
  <si>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</si>
  <si>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</si>
  <si>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</si>
  <si>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</si>
  <si>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</si>
  <si>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</si>
  <si>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</si>
  <si>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</si>
  <si>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</si>
  <si>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</si>
  <si>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r>
      <rPr>
        <u val="single"/>
        <sz val="12"/>
        <color indexed="8"/>
        <rFont val="Arial"/>
      </rPr>
      <t>Nutrients from wastewater</t>
    </r>
  </si>
  <si>
    <t>Worksheet 2 Nutrient loading from current land use</t>
  </si>
  <si>
    <r>
      <rPr>
        <u val="single"/>
        <sz val="12"/>
        <color indexed="8"/>
        <rFont val="Arial"/>
      </rPr>
      <t>Nutrients from current land use</t>
    </r>
  </si>
  <si>
    <t>Worksheet 3 Nutrient loading from future land use</t>
  </si>
  <si>
    <r>
      <rPr>
        <u val="single"/>
        <sz val="12"/>
        <color indexed="8"/>
        <rFont val="Arial"/>
      </rPr>
      <t>Nutrients from future land use</t>
    </r>
  </si>
  <si>
    <t>Worksheet 4 Nutrient loading from future land use after treatment through a sustainable urban drainage system (SuDS)</t>
  </si>
  <si>
    <r>
      <rPr>
        <u val="single"/>
        <sz val="12"/>
        <color indexed="8"/>
        <rFont val="Arial"/>
      </rPr>
      <t>SuDS</t>
    </r>
  </si>
  <si>
    <t>Worksheet 5 Nutrient budget calculations</t>
  </si>
  <si>
    <r>
      <rPr>
        <u val="single"/>
        <sz val="12"/>
        <color indexed="8"/>
        <rFont val="Arial"/>
      </rPr>
      <t>Final_nutrient_budgets</t>
    </r>
  </si>
  <si>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</si>
  <si>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</si>
  <si>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</si>
  <si>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</si>
  <si>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</si>
  <si>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</si>
  <si>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r>
      <rPr>
        <u val="single"/>
        <sz val="12"/>
        <color indexed="8"/>
        <rFont val="Arial"/>
      </rPr>
      <t>The guidance to this calculator and gives further information on the user inputs required.</t>
    </r>
  </si>
  <si>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</si>
  <si>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</si>
  <si>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</si>
  <si>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r>
      <rPr>
        <u val="single"/>
        <sz val="12"/>
        <color indexed="8"/>
        <rFont val="Arial"/>
      </rPr>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r>
  </si>
  <si>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</si>
  <si>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</si>
  <si>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</si>
  <si>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</si>
  <si>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</si>
  <si>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</si>
  <si>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</si>
  <si>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</si>
  <si>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</si>
  <si>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</si>
  <si>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</si>
  <si>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</si>
  <si>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r>
      <rPr>
        <u val="single"/>
        <sz val="12"/>
        <color indexed="8"/>
        <rFont val="Arial"/>
      </rPr>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r>
  </si>
  <si>
    <r>
      <rPr>
        <u val="single"/>
        <sz val="12"/>
        <color indexed="8"/>
        <rFont val="Arial"/>
      </rPr>
      <t>The calculator guidance gives further information about the landcover types used.</t>
    </r>
  </si>
  <si>
    <t>Sources of information required for nutrients from current land use worksheet</t>
  </si>
  <si>
    <t>Description of the information:</t>
  </si>
  <si>
    <r>
      <rPr>
        <u val="single"/>
        <sz val="12"/>
        <color indexed="8"/>
        <rFont val="Arial"/>
      </rPr>
      <t>The operational catchment within which the development is located can be found using the Environment Agency Catchment Data Explorer</t>
    </r>
  </si>
  <si>
    <r>
      <rPr>
        <u val="single"/>
        <sz val="12"/>
        <color indexed="8"/>
        <rFont val="Arial"/>
      </rPr>
      <t>The drainage associated with the predominant soil type within the development site can be found using the Soilscapes Map</t>
    </r>
  </si>
  <si>
    <r>
      <rPr>
        <u val="single"/>
        <sz val="12"/>
        <color indexed="8"/>
        <rFont val="Arial"/>
      </rPr>
      <t>The annual average rainfall that the development will receive can be found using the National River Flow Archive for the '42019- Tanners Brook at Millbrook'</t>
    </r>
  </si>
  <si>
    <r>
      <rPr>
        <u val="single"/>
        <sz val="12"/>
        <color indexed="8"/>
        <rFont val="Arial"/>
      </rPr>
      <t>Whether the development is located within a nitrate vulnerable zone (NVZ) can be found using the UK Soil Observatory 'Nitrate Vulnerable Zones - England' map</t>
    </r>
  </si>
  <si>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</si>
  <si>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</si>
  <si>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</si>
  <si>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r>
      <rPr>
        <u val="single"/>
        <sz val="12"/>
        <color indexed="8"/>
        <rFont val="Arial"/>
      </rPr>
      <t>The calculator guidance gives further information about the landcover types used in this calculator.</t>
    </r>
  </si>
  <si>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</si>
  <si>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</si>
  <si>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</si>
  <si>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</si>
  <si>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</si>
  <si>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</si>
  <si>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</si>
  <si>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t>Nutrients_from_wastewater</t>
  </si>
  <si>
    <t>Nutrients from wastewater</t>
  </si>
  <si>
    <r>
      <rPr>
        <sz val="12"/>
        <color indexed="8"/>
        <rFont val="Arial"/>
      </rPr>
      <t xml:space="preserve">This sheet contains 2 tables. The tables are separated by a heading, which describes the following table. 
</t>
    </r>
    <r>
      <rPr>
        <b val="1"/>
        <sz val="12"/>
        <color indexed="8"/>
        <rFont val="Arial"/>
      </rPr>
      <t xml:space="preserve">Note: </t>
    </r>
    <r>
      <rPr>
        <sz val="12"/>
        <color indexed="8"/>
        <rFont val="Arial"/>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t>
    </r>
    <r>
      <rPr>
        <sz val="12"/>
        <color indexed="8"/>
        <rFont val="Arial"/>
      </rPr>
      <t xml:space="preserve">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val="1"/>
        <sz val="12"/>
        <color indexed="8"/>
        <rFont val="Arial"/>
      </rPr>
      <t>How to fill in the table 'Water infrastructure information'</t>
    </r>
    <r>
      <rPr>
        <sz val="12"/>
        <color indexed="8"/>
        <rFont val="Arial"/>
      </rPr>
      <t xml:space="preserve">
</t>
    </r>
    <r>
      <rPr>
        <sz val="12"/>
        <color indexed="8"/>
        <rFont val="Arial"/>
      </rPr>
      <t xml:space="preserve">Cell B5: Enter the date of first occupancy.
</t>
    </r>
    <r>
      <rPr>
        <sz val="12"/>
        <color indexed="8"/>
        <rFont val="Arial"/>
      </rPr>
      <t xml:space="preserve">Cell B6: Enter the average occupancy rate of the development. The default rate is 2.4, this should not be edited without sufficient evidence.
</t>
    </r>
    <r>
      <rPr>
        <sz val="12"/>
        <color indexed="8"/>
        <rFont val="Arial"/>
      </rPr>
      <t xml:space="preserve">Cell B7: Enter the water usage. This value should be kept at 120 unless other efficiency measures are used.
</t>
    </r>
    <r>
      <rPr>
        <sz val="12"/>
        <color indexed="8"/>
        <rFont val="Arial"/>
      </rPr>
      <t xml:space="preserve">Cell B8: Enter the total number of dwellings or units that will be within the development site as of the project completion date.
</t>
    </r>
    <r>
      <rPr>
        <sz val="12"/>
        <color indexed="8"/>
        <rFont val="Arial"/>
      </rPr>
      <t xml:space="preserve">Cell B9: Choose whether the development can apply deductible acceptable loading from the dropdown list.
</t>
    </r>
    <r>
      <rPr>
        <sz val="12"/>
        <color indexed="8"/>
        <rFont val="Arial"/>
      </rPr>
      <t xml:space="preserve">Cell B10: Choose the receiving wastewater treatment works (WwTW) from the dropdown list.
</t>
    </r>
    <r>
      <rPr>
        <sz val="12"/>
        <color indexed="8"/>
        <rFont val="Arial"/>
      </rPr>
      <t xml:space="preserve">If you select 'Package Treatment Plant user defined' or 'Septic Tank user defined', you must enter their certified value of total nitrogen (TN) in cell C11. Otherwise the default values will be used in the calculation of the nutrient load associated with wastewater. 
</t>
    </r>
    <r>
      <rPr>
        <sz val="12"/>
        <color indexed="8"/>
        <rFont val="Arial"/>
      </rPr>
      <t>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</si>
  <si>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</si>
  <si>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</si>
  <si>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</si>
  <si>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</si>
  <si>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</si>
  <si>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</si>
  <si>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</si>
  <si>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</si>
  <si>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</si>
  <si>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</si>
  <si>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</si>
  <si>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</si>
  <si>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</si>
  <si>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Not applicable</t>
  </si>
  <si>
    <t>Final calculation of nutrient load from wastewater</t>
  </si>
  <si>
    <t>Description of values generated</t>
  </si>
  <si>
    <t>Values generated</t>
  </si>
  <si>
    <t>Wastewater nutrient loading</t>
  </si>
  <si>
    <t>Additional population (people):</t>
  </si>
  <si>
    <t>Wastewater by development (litres/day):</t>
  </si>
  <si>
    <t>Annual wastewater TN load (kg TN/yr):</t>
  </si>
  <si>
    <t>Nutrients_from_current_land_use</t>
  </si>
  <si>
    <t>Nutrients from current land use</t>
  </si>
  <si>
    <r>
      <rPr>
        <sz val="12"/>
        <color indexed="8"/>
        <rFont val="Arial"/>
      </rPr>
      <t xml:space="preserve">This sheet contains 2 tables. The tables are separated by a heading, which describes the following table. 
</t>
    </r>
    <r>
      <rPr>
        <b val="1"/>
        <sz val="12"/>
        <color indexed="8"/>
        <rFont val="Arial"/>
      </rPr>
      <t xml:space="preserve">Note: </t>
    </r>
    <r>
      <rPr>
        <sz val="12"/>
        <color indexed="8"/>
        <rFont val="Arial"/>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val="1"/>
        <sz val="12"/>
        <color indexed="8"/>
        <rFont val="Arial"/>
      </rPr>
      <t>How to fill in the table 'Current land use information'</t>
    </r>
    <r>
      <rPr>
        <sz val="12"/>
        <color indexed="8"/>
        <rFont val="Arial"/>
      </rPr>
      <t xml:space="preserve">
</t>
    </r>
    <r>
      <rPr>
        <sz val="12"/>
        <color indexed="8"/>
        <rFont val="Arial"/>
      </rPr>
      <t xml:space="preserve">Cell B5: Choose the operational catchment the site is located within from the dropdown list.
</t>
    </r>
    <r>
      <rPr>
        <sz val="12"/>
        <color indexed="8"/>
        <rFont val="Arial"/>
      </rPr>
      <t xml:space="preserve">Cell B6: Choose the soil drainage type associated with the predominant soil type within the development site from the dropdown list.
</t>
    </r>
    <r>
      <rPr>
        <sz val="12"/>
        <color indexed="8"/>
        <rFont val="Arial"/>
      </rPr>
      <t xml:space="preserve">Cell B7: Choose the annual average rainfall the development will receive from the dropdown list. If the rainfall volume is not on the list, select the nearest value.
</t>
    </r>
    <r>
      <rPr>
        <sz val="12"/>
        <color indexed="8"/>
        <rFont val="Arial"/>
      </rPr>
      <t xml:space="preserve">Cell B8: Choose whether the development is in a nitrate vulnerable zone (NVZ) from the dropdown list.
</t>
    </r>
    <r>
      <rPr>
        <b val="1"/>
        <sz val="12"/>
        <color indexed="8"/>
        <rFont val="Arial"/>
      </rPr>
      <t>How to fill in the table 'Current land uses'</t>
    </r>
    <r>
      <rPr>
        <sz val="12"/>
        <color indexed="8"/>
        <rFont val="Arial"/>
      </rPr>
      <t xml:space="preserve">
</t>
    </r>
    <r>
      <rPr>
        <sz val="12"/>
        <color indexed="8"/>
        <rFont val="Arial"/>
      </rPr>
      <t xml:space="preserve">Cell A11-A27: Choose the existing (pre-development) land use type(s) from the dropdown list.
</t>
    </r>
    <r>
      <rPr>
        <sz val="12"/>
        <color indexed="8"/>
        <rFont val="Arial"/>
      </rPr>
      <t xml:space="preserve">Cells B11-B27: Enter the area in hectares of each land use type.
</t>
    </r>
    <r>
      <rPr>
        <sz val="12"/>
        <color indexed="8"/>
        <rFont val="Arial"/>
      </rPr>
      <t xml:space="preserve">The nutrient load from current land uses is shown in cells C11-C27 for total nitrogen (TN).
</t>
    </r>
    <r>
      <rPr>
        <sz val="12"/>
        <color indexed="8"/>
        <rFont val="Arial"/>
      </rPr>
      <t>The total nutrient load from current land uses is shown in cell C28 for TN.</t>
    </r>
  </si>
  <si>
    <t>Current land use information</t>
  </si>
  <si>
    <t>Operational catchment:</t>
  </si>
  <si>
    <t>East Hampshire Rivers</t>
  </si>
  <si>
    <t>Soil drainage type:</t>
  </si>
  <si>
    <t>Impeded drainage</t>
  </si>
  <si>
    <t>Annual average rainfall (mm):</t>
  </si>
  <si>
    <t>900.1 - 950</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</si>
  <si>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</si>
  <si>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</si>
  <si>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</si>
  <si>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</si>
  <si>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</si>
  <si>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</si>
  <si>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</si>
  <si>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</si>
  <si>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t>Nutrients_from_future_land_use</t>
  </si>
  <si>
    <t>Nutrients from future land use</t>
  </si>
  <si>
    <r>
      <rPr>
        <sz val="12"/>
        <color indexed="8"/>
        <rFont val="Arial"/>
      </rPr>
      <t xml:space="preserve">This sheet contains one table. 
</t>
    </r>
    <r>
      <rPr>
        <b val="1"/>
        <sz val="12"/>
        <color indexed="8"/>
        <rFont val="Arial"/>
      </rPr>
      <t xml:space="preserve">Note: </t>
    </r>
    <r>
      <rPr>
        <sz val="12"/>
        <color indexed="8"/>
        <rFont val="Arial"/>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sz val="12"/>
        <color indexed="8"/>
        <rFont val="Arial"/>
      </rPr>
      <t xml:space="preserve">
</t>
    </r>
    <r>
      <rPr>
        <b val="1"/>
        <sz val="12"/>
        <color indexed="8"/>
        <rFont val="Arial"/>
      </rPr>
      <t>How to fill in the table 'Future land uses'</t>
    </r>
    <r>
      <rPr>
        <sz val="12"/>
        <color indexed="8"/>
        <rFont val="Arial"/>
      </rPr>
      <t xml:space="preserve">
</t>
    </r>
    <r>
      <rPr>
        <sz val="12"/>
        <color indexed="8"/>
        <rFont val="Arial"/>
      </rPr>
      <t xml:space="preserve">Cells A5-A21: Choose the future (post-development) land use type(s) of landcover present on the new site from the dropdown list 
</t>
    </r>
    <r>
      <rPr>
        <sz val="12"/>
        <color indexed="8"/>
        <rFont val="Arial"/>
      </rPr>
      <t xml:space="preserve">Cells B5-B21: Enter the area in hectares of each land use type.
</t>
    </r>
    <r>
      <rPr>
        <sz val="12"/>
        <color indexed="8"/>
        <rFont val="Arial"/>
      </rPr>
      <t xml:space="preserve">The nutrient load from future land uses is shown in cells C5 to C21 for total nitrogen (TN). 
</t>
    </r>
    <r>
      <rPr>
        <sz val="12"/>
        <color indexed="8"/>
        <rFont val="Arial"/>
      </rPr>
      <t xml:space="preserve">The total nutrient load from future land uses is shown in cell C22 for TN. </t>
    </r>
  </si>
  <si>
    <t>Future land uses</t>
  </si>
  <si>
    <t>New land use type(s) - user inputs required</t>
  </si>
  <si>
    <t>Annual nitrogen nutrient export
(kg TN/yr)</t>
  </si>
  <si>
    <t>SuDS</t>
  </si>
  <si>
    <t>Nutrients from future land use after sustainable urban drainage system (SuDS) treatment</t>
  </si>
  <si>
    <r>
      <rPr>
        <sz val="12"/>
        <color indexed="8"/>
        <rFont val="Arial"/>
      </rPr>
      <t xml:space="preserve">This sheet contains one table. 
</t>
    </r>
    <r>
      <rPr>
        <b val="1"/>
        <sz val="12"/>
        <color indexed="8"/>
        <rFont val="Arial"/>
      </rPr>
      <t>Note:</t>
    </r>
    <r>
      <rPr>
        <sz val="12"/>
        <color indexed="8"/>
        <rFont val="Arial"/>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val="1"/>
        <sz val="12"/>
        <color indexed="8"/>
        <rFont val="Arial"/>
      </rPr>
      <t>How to fill in the table 'Suds information'</t>
    </r>
    <r>
      <rPr>
        <sz val="12"/>
        <color indexed="8"/>
        <rFont val="Arial"/>
      </rPr>
      <t xml:space="preserve">
</t>
    </r>
    <r>
      <rPr>
        <sz val="12"/>
        <color indexed="8"/>
        <rFont val="Arial"/>
      </rPr>
      <t xml:space="preserve">Cells A5 to A29: Choose the future (post-development) land use type(s) of landcover present on the new site within the SuDS catchment area from the dropdown list. Only landcovers entered into the worksheet titled 'Nutrients_from_future_land_use' can be entered.
</t>
    </r>
    <r>
      <rPr>
        <sz val="12"/>
        <color indexed="8"/>
        <rFont val="Arial"/>
      </rPr>
      <t xml:space="preserve">Cells B5 to B29: Enter the area in hectares of each new land use type within the SuDS catchment area.
</t>
    </r>
    <r>
      <rPr>
        <sz val="12"/>
        <color indexed="8"/>
        <rFont val="Arial"/>
      </rPr>
      <t xml:space="preserve">Cells C5 to C29: Enter the percentage of the flow entering the SuDS feature. If all flow is being diverted to the SuDS feature then this value should be set to 100%.
</t>
    </r>
    <r>
      <rPr>
        <sz val="12"/>
        <color indexed="8"/>
        <rFont val="Arial"/>
      </rPr>
      <t xml:space="preserve">The annual total nitrogen (TN) loads associated with the landcovers in the SuDS catchment area are automatically calculated in cells D5 to D29.
</t>
    </r>
    <r>
      <rPr>
        <sz val="12"/>
        <color indexed="8"/>
        <rFont val="Arial"/>
      </rPr>
      <t xml:space="preserve">Cells E5 to E29: Enter the name of the SuDS features used to intercept surface flows can be entered in. Any text can be entered into these cells.
</t>
    </r>
    <r>
      <rPr>
        <sz val="12"/>
        <color indexed="8"/>
        <rFont val="Arial"/>
      </rPr>
      <t xml:space="preserve">Cells F5 to F29: Enter the nutrient removal rates associated with the SuDS features for TN.
</t>
    </r>
    <r>
      <rPr>
        <sz val="12"/>
        <color indexed="8"/>
        <rFont val="Arial"/>
      </rPr>
      <t xml:space="preserve">Values for columns F must be identified by the user and must be specific to the SuDS features being implemented.
</t>
    </r>
    <r>
      <rPr>
        <sz val="12"/>
        <color indexed="8"/>
        <rFont val="Arial"/>
      </rPr>
      <t xml:space="preserve">The annual TN loads removed by the SuDS features are automatically calculated in cells G5 to G29 for TN. These values are subtracted from the nutrient budget.
</t>
    </r>
    <r>
      <rPr>
        <sz val="12"/>
        <color indexed="8"/>
        <rFont val="Arial"/>
      </rPr>
      <t xml:space="preserve">You do not need to fill in column H 'Notes on data'. It will state 'Not applicable' unless the total area of each landcover within the SuDS catchment area exceeds the area of the landcovers entered into the worksheet titled 'Nutrients_from_future_land_use'.
</t>
    </r>
    <r>
      <rPr>
        <sz val="12"/>
        <color indexed="8"/>
        <rFont val="Arial"/>
      </rPr>
      <t>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</si>
  <si>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</si>
  <si>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</si>
  <si>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</si>
  <si>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</si>
  <si>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</si>
  <si>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</si>
  <si>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</si>
  <si>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</si>
  <si>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Final_nutrient_budgets</t>
  </si>
  <si>
    <t>Final nutrient budgets</t>
  </si>
  <si>
    <r>
      <rPr>
        <sz val="12"/>
        <color indexed="8"/>
        <rFont val="Arial"/>
      </rPr>
      <t xml:space="preserve">This worksheet contains one table. This table is automatically populated using the outputs from the previous worksheets. 
</t>
    </r>
    <r>
      <rPr>
        <sz val="12"/>
        <color indexed="8"/>
        <rFont val="Arial"/>
      </rPr>
      <t xml:space="preserve">
</t>
    </r>
    <r>
      <rPr>
        <b val="1"/>
        <sz val="12"/>
        <color indexed="8"/>
        <rFont val="Arial"/>
      </rPr>
      <t>Note:</t>
    </r>
    <r>
      <rPr>
        <sz val="12"/>
        <color indexed="8"/>
        <rFont val="Arial"/>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
    </r>
    <r>
      <rPr>
        <sz val="12"/>
        <color indexed="8"/>
        <rFont val="Arial"/>
      </rPr>
      <t xml:space="preserve">
</t>
    </r>
    <r>
      <rPr>
        <sz val="12"/>
        <color indexed="8"/>
        <rFont val="Arial"/>
      </rPr>
      <t xml:space="preserve">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</si>
  <si>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</si>
  <si>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</si>
  <si>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</si>
  <si>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</si>
  <si>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</si>
  <si>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Annual nutrient budget</t>
  </si>
  <si>
    <t>The total annual nitrogen load to mitigate is (kg TN/yr):</t>
  </si>
  <si>
    <t>Value_look_up_tables</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</si>
  <si>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</si>
  <si>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</si>
  <si>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</si>
  <si>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</si>
  <si>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</si>
  <si>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</si>
  <si>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</si>
  <si>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</si>
  <si>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</si>
  <si>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</si>
  <si>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</si>
  <si>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</si>
  <si>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</si>
  <si>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</si>
  <si>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</si>
  <si>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</si>
  <si>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</si>
  <si>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</si>
  <si>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</si>
  <si>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</si>
  <si>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</si>
  <si>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</si>
  <si>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</si>
  <si>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</si>
  <si>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</si>
  <si>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</si>
  <si>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</si>
  <si>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</si>
  <si>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</si>
  <si>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</si>
  <si>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</si>
  <si>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</si>
  <si>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</si>
  <si>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</si>
  <si>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</si>
  <si>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</si>
  <si>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</si>
  <si>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</si>
  <si>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</si>
  <si>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</si>
  <si>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</si>
  <si>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</si>
  <si>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</si>
  <si>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</si>
  <si>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</si>
  <si>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</si>
  <si>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</si>
  <si>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</si>
  <si>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</si>
  <si>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</si>
  <si>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</si>
  <si>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</si>
  <si>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</si>
  <si>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</si>
  <si>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</si>
  <si>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</si>
  <si>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</si>
  <si>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</si>
  <si>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</si>
  <si>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</si>
  <si>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</si>
  <si>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</si>
  <si>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</si>
  <si>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</si>
  <si>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</si>
  <si>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</si>
  <si>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</si>
  <si>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</si>
  <si>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</si>
  <si>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</si>
  <si>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</si>
  <si>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</si>
  <si>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</si>
  <si>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</si>
  <si>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</si>
  <si>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</si>
  <si>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</si>
  <si>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</si>
  <si>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</si>
  <si>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</si>
  <si>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</si>
  <si>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</si>
  <si>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</si>
  <si>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</si>
  <si>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</si>
  <si>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</si>
  <si>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</si>
  <si>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</si>
  <si>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</si>
  <si>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</si>
  <si>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</si>
  <si>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</si>
  <si>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</si>
  <si>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</si>
  <si>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</si>
  <si>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</si>
  <si>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</si>
  <si>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</si>
  <si>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</si>
  <si>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</si>
  <si>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</si>
  <si>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</si>
  <si>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</si>
  <si>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</si>
  <si>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</si>
  <si>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</si>
  <si>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</si>
  <si>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</si>
  <si>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</si>
  <si>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</si>
  <si>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t>East Hampshire Rivers|Cereals|FALSE|700to900|FreeDrain</t>
  </si>
  <si>
    <r>
      <rPr>
        <sz val="12"/>
        <color indexed="8"/>
        <rFont val="Arial"/>
      </rPr>
      <t>Cereals|700to900</t>
    </r>
  </si>
  <si>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</si>
  <si>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</si>
  <si>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</si>
  <si>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</si>
  <si>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</si>
  <si>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</si>
  <si>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</si>
  <si>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</si>
  <si>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</si>
  <si>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r>
      <rPr>
        <sz val="12"/>
        <color indexed="8"/>
        <rFont val="Arial"/>
      </rPr>
      <t>Cereals|900to1200</t>
    </r>
  </si>
  <si>
    <t>General</t>
  </si>
  <si>
    <t>East Hampshire Rivers|General|FALSE|700to900|FreeDrain</t>
  </si>
  <si>
    <r>
      <rPr>
        <sz val="12"/>
        <color indexed="8"/>
        <rFont val="Arial"/>
      </rPr>
      <t>General|700to900</t>
    </r>
  </si>
  <si>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</si>
  <si>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</si>
  <si>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</si>
  <si>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</si>
  <si>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</si>
  <si>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</si>
  <si>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r>
      <rPr>
        <sz val="12"/>
        <color indexed="8"/>
        <rFont val="Arial"/>
      </rPr>
      <t>General|900to1200</t>
    </r>
  </si>
  <si>
    <t>East Hampshire Rivers|General|TRUE|900to1200|DrainedAr</t>
  </si>
  <si>
    <t>Horticulture</t>
  </si>
  <si>
    <t>East Hampshire Rivers|Horticulture|FALSE|700to900|FreeDrain</t>
  </si>
  <si>
    <r>
      <rPr>
        <sz val="12"/>
        <color indexed="8"/>
        <rFont val="Arial"/>
      </rPr>
      <t>Horticulture|700to900</t>
    </r>
  </si>
  <si>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</si>
  <si>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</si>
  <si>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</si>
  <si>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</si>
  <si>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</si>
  <si>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r>
      <rPr>
        <sz val="12"/>
        <color indexed="8"/>
        <rFont val="Arial"/>
      </rPr>
      <t>Horticulture|900to1200</t>
    </r>
  </si>
  <si>
    <t>Pig</t>
  </si>
  <si>
    <t>East Hampshire Rivers|Pig|FALSE|700to900|FreeDrain</t>
  </si>
  <si>
    <r>
      <rPr>
        <sz val="12"/>
        <color indexed="8"/>
        <rFont val="Arial"/>
      </rPr>
      <t>Pig|700to900</t>
    </r>
  </si>
  <si>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</si>
  <si>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</si>
  <si>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</si>
  <si>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</si>
  <si>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</si>
  <si>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</si>
  <si>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r>
      <rPr>
        <sz val="12"/>
        <color indexed="8"/>
        <rFont val="Arial"/>
      </rPr>
      <t>Poultry|700to900</t>
    </r>
  </si>
  <si>
    <t>East Hampshire Rivers|Poultry|TRUE|700to900|FreeDrain</t>
  </si>
  <si>
    <t>East Hampshire Rivers|Poultry|TRUE|700to900|DrainedArGr</t>
  </si>
  <si>
    <t>East Hampshire Rivers|Poultry|TRUE|900to1200|FreeDrain</t>
  </si>
  <si>
    <r>
      <rPr>
        <sz val="12"/>
        <color indexed="8"/>
        <rFont val="Arial"/>
      </rPr>
      <t>Poultry|900to1200</t>
    </r>
  </si>
  <si>
    <t>Dairy</t>
  </si>
  <si>
    <t>East Hampshire Rivers|Dairy|TRUE|700to900|FreeDrain</t>
  </si>
  <si>
    <r>
      <rPr>
        <sz val="12"/>
        <color indexed="8"/>
        <rFont val="Arial"/>
      </rPr>
      <t>Dairy|700to900</t>
    </r>
  </si>
  <si>
    <t>East Hampshire Rivers|Dairy|TRUE|700to900|DrainedArGr</t>
  </si>
  <si>
    <t>East Hampshire Rivers|Dairy|TRUE|900to1200|FreeDrain</t>
  </si>
  <si>
    <r>
      <rPr>
        <sz val="12"/>
        <color indexed="8"/>
        <rFont val="Arial"/>
      </rPr>
      <t>Dairy|900to1200</t>
    </r>
  </si>
  <si>
    <t>Lowland</t>
  </si>
  <si>
    <t>East Hampshire Rivers|Lowland|FALSE|700to900|FreeDrain</t>
  </si>
  <si>
    <r>
      <rPr>
        <sz val="12"/>
        <color indexed="8"/>
        <rFont val="Arial"/>
      </rPr>
      <t>Lowland|700to900</t>
    </r>
  </si>
  <si>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</si>
  <si>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</si>
  <si>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</si>
  <si>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</si>
  <si>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</si>
  <si>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</si>
  <si>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r>
      <rPr>
        <sz val="12"/>
        <color indexed="8"/>
        <rFont val="Arial"/>
      </rPr>
      <t>Lowland|900to1200</t>
    </r>
  </si>
  <si>
    <t>East Hampshire Rivers|Lowland|TRUE|900to1200|DrainedAr</t>
  </si>
  <si>
    <t>Mixed</t>
  </si>
  <si>
    <t>East Hampshire Rivers|Mixed|TRUE|700to900|FreeDrain</t>
  </si>
  <si>
    <r>
      <rPr>
        <sz val="12"/>
        <color indexed="8"/>
        <rFont val="Arial"/>
      </rPr>
      <t>Mixed|700to900</t>
    </r>
  </si>
  <si>
    <t>East Hampshire Rivers|Mixed|TRUE|700to900|DrainedAr</t>
  </si>
  <si>
    <t>East Hampshire Rivers|Mixed|TRUE|700to900|DrainedArGr</t>
  </si>
  <si>
    <t>East Hampshire Rivers|Mixed|TRUE|900to1200|FreeDrain</t>
  </si>
  <si>
    <r>
      <rPr>
        <sz val="12"/>
        <color indexed="8"/>
        <rFont val="Arial"/>
      </rPr>
      <t>Mixed|900to1200</t>
    </r>
  </si>
  <si>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</si>
  <si>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</si>
  <si>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</si>
  <si>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</si>
  <si>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</si>
  <si>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</si>
  <si>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</si>
  <si>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</si>
  <si>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</si>
  <si>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</si>
  <si>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</si>
  <si>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</si>
  <si>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</si>
  <si>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</si>
  <si>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</si>
  <si>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</si>
  <si>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</si>
  <si>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</si>
  <si>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</si>
  <si>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r>
      <rPr>
        <sz val="12"/>
        <color indexed="8"/>
        <rFont val="Arial"/>
      </rPr>
      <t>General|Over1500</t>
    </r>
  </si>
  <si>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</si>
  <si>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</si>
  <si>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</si>
  <si>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</si>
  <si>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</si>
  <si>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</si>
  <si>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</si>
  <si>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</si>
  <si>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</si>
  <si>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</si>
  <si>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</si>
  <si>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</si>
  <si>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</si>
  <si>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</si>
  <si>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</si>
  <si>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</si>
  <si>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</si>
  <si>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</si>
  <si>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</si>
  <si>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</si>
  <si>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r>
      <rPr>
        <sz val="12"/>
        <color indexed="8"/>
        <rFont val="Arial"/>
      </rPr>
      <t>Dairy|Over1500</t>
    </r>
  </si>
  <si>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</si>
  <si>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</si>
  <si>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</si>
  <si>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</si>
  <si>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</si>
  <si>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</si>
  <si>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</si>
  <si>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</si>
  <si>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</si>
  <si>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r>
      <rPr>
        <sz val="12"/>
        <color indexed="8"/>
        <rFont val="Arial"/>
      </rPr>
      <t>Lowland|Over1500</t>
    </r>
  </si>
  <si>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</si>
  <si>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</si>
  <si>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</si>
  <si>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</si>
  <si>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</si>
  <si>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</si>
  <si>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</si>
  <si>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</si>
  <si>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</si>
  <si>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</si>
  <si>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</si>
  <si>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</si>
  <si>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</si>
  <si>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</si>
  <si>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</si>
  <si>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</si>
  <si>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</si>
  <si>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</si>
  <si>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</si>
  <si>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</si>
  <si>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</si>
  <si>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</si>
  <si>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</si>
  <si>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</si>
  <si>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</si>
  <si>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r>
      <rPr>
        <sz val="12"/>
        <color indexed="8"/>
        <rFont val="Arial"/>
      </rPr>
      <t>Pig|900to1200</t>
    </r>
  </si>
  <si>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</si>
  <si>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</si>
  <si>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</si>
  <si>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</si>
  <si>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</si>
  <si>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</si>
  <si>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</si>
  <si>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</si>
  <si>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</si>
  <si>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</si>
  <si>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</si>
  <si>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</si>
  <si>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</si>
  <si>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</si>
  <si>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</si>
  <si>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</si>
  <si>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</si>
  <si>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</si>
  <si>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</si>
  <si>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</si>
  <si>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</si>
  <si>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</si>
  <si>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</si>
  <si>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</si>
  <si>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</si>
  <si>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</si>
  <si>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</si>
  <si>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</si>
  <si>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</si>
  <si>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</si>
  <si>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</si>
  <si>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</si>
  <si>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</si>
  <si>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</si>
  <si>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</si>
  <si>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</si>
  <si>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</si>
  <si>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</si>
  <si>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</si>
  <si>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</si>
  <si>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</si>
  <si>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</si>
  <si>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</si>
  <si>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</si>
  <si>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</si>
  <si>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</si>
  <si>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</si>
  <si>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</si>
  <si>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</si>
  <si>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</si>
  <si>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</si>
  <si>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</si>
  <si>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</si>
  <si>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</si>
  <si>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</si>
  <si>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</si>
  <si>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</si>
  <si>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</si>
  <si>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</si>
  <si>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</si>
  <si>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</si>
  <si>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</si>
  <si>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</si>
  <si>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</si>
  <si>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</si>
  <si>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</si>
  <si>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</si>
  <si>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</si>
  <si>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</si>
  <si>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</si>
  <si>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</si>
  <si>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</si>
  <si>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</si>
  <si>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</si>
  <si>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</si>
  <si>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</si>
  <si>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</si>
  <si>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</si>
  <si>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</si>
  <si>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</si>
  <si>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</si>
  <si>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</si>
  <si>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</si>
  <si>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</si>
  <si>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</si>
  <si>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</si>
  <si>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</si>
  <si>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</si>
  <si>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</si>
  <si>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</si>
  <si>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</si>
  <si>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</si>
  <si>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</si>
  <si>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</si>
  <si>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</si>
  <si>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</si>
  <si>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</si>
  <si>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</si>
  <si>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</si>
  <si>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</si>
  <si>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</si>
  <si>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</si>
  <si>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</si>
  <si>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</si>
  <si>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</si>
  <si>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</si>
  <si>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</si>
  <si>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</si>
  <si>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</si>
  <si>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</si>
  <si>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</si>
  <si>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</si>
  <si>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</si>
  <si>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</si>
  <si>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</si>
  <si>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</si>
  <si>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</si>
  <si>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</si>
  <si>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</si>
  <si>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</si>
  <si>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r>
      <rPr>
        <sz val="12"/>
        <color indexed="8"/>
        <rFont val="Arial"/>
      </rPr>
      <t>Cereals|Over1500</t>
    </r>
  </si>
  <si>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</si>
  <si>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</si>
  <si>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</si>
  <si>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</si>
  <si>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</si>
  <si>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</si>
  <si>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</si>
  <si>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</si>
  <si>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</si>
  <si>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</si>
  <si>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</si>
  <si>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</si>
  <si>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</si>
  <si>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</si>
  <si>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</si>
  <si>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</si>
  <si>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</si>
  <si>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</si>
  <si>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</si>
  <si>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</si>
  <si>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</si>
  <si>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</si>
  <si>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</si>
  <si>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</si>
  <si>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r>
      <rPr>
        <sz val="12"/>
        <color indexed="8"/>
        <rFont val="Arial"/>
      </rPr>
      <t>Lowland|600to700</t>
    </r>
  </si>
  <si>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</si>
  <si>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</si>
  <si>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</si>
  <si>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</si>
  <si>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</si>
  <si>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</si>
  <si>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</si>
  <si>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</si>
  <si>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</si>
  <si>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</si>
  <si>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</si>
  <si>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</si>
  <si>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</si>
  <si>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</si>
  <si>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</si>
  <si>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</si>
  <si>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</si>
  <si>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</si>
  <si>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</si>
  <si>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</si>
  <si>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</si>
  <si>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</si>
  <si>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</si>
  <si>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</si>
  <si>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</si>
  <si>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</si>
  <si>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</si>
  <si>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</si>
  <si>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</si>
  <si>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</si>
  <si>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</si>
  <si>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</si>
  <si>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</si>
  <si>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</si>
  <si>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</si>
  <si>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</si>
  <si>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</si>
  <si>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</si>
  <si>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</si>
  <si>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</si>
  <si>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</si>
  <si>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</si>
  <si>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</si>
  <si>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</si>
  <si>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</si>
  <si>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</si>
  <si>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</si>
  <si>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</si>
  <si>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</si>
  <si>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</si>
  <si>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</si>
  <si>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</si>
  <si>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</si>
  <si>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</si>
  <si>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</si>
  <si>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</si>
  <si>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</si>
  <si>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</si>
  <si>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</si>
  <si>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</si>
  <si>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</si>
  <si>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</si>
  <si>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</si>
  <si>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</si>
  <si>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</si>
  <si>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</si>
  <si>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</si>
  <si>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</si>
  <si>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</si>
  <si>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</si>
  <si>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</si>
  <si>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</si>
  <si>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</si>
  <si>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</si>
  <si>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</si>
  <si>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</si>
  <si>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</si>
  <si>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</si>
  <si>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</si>
  <si>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</si>
  <si>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</si>
  <si>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</si>
  <si>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</si>
  <si>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</si>
  <si>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</si>
  <si>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</si>
  <si>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</si>
  <si>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</si>
  <si>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</si>
  <si>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</si>
  <si>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</si>
  <si>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</si>
  <si>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</si>
  <si>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</si>
  <si>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</si>
  <si>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</si>
  <si>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</si>
  <si>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</si>
  <si>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</si>
  <si>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</si>
  <si>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</si>
  <si>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</si>
  <si>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</si>
  <si>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</si>
  <si>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</si>
  <si>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</si>
  <si>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</si>
  <si>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</si>
  <si>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</si>
  <si>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</si>
  <si>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</si>
  <si>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</si>
  <si>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</si>
  <si>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</si>
  <si>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</si>
  <si>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</si>
  <si>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</si>
  <si>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</si>
  <si>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</si>
  <si>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</si>
  <si>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</si>
  <si>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</si>
  <si>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</si>
  <si>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</si>
  <si>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</si>
  <si>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</si>
  <si>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</si>
  <si>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</si>
  <si>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</si>
  <si>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</si>
  <si>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</si>
  <si>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</si>
  <si>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</si>
  <si>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</si>
  <si>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</si>
  <si>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</si>
  <si>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</si>
  <si>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</si>
  <si>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</si>
  <si>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</si>
  <si>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</si>
  <si>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</si>
  <si>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</si>
  <si>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</si>
  <si>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</si>
  <si>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</si>
  <si>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</si>
  <si>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</si>
  <si>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</si>
  <si>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</si>
  <si>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</si>
  <si>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</si>
  <si>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</si>
  <si>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</si>
  <si>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</si>
  <si>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</si>
  <si>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</si>
  <si>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</si>
  <si>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</si>
  <si>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</si>
  <si>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</si>
  <si>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</si>
  <si>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</si>
  <si>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</si>
  <si>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</si>
  <si>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</si>
  <si>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</si>
  <si>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</si>
  <si>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</si>
  <si>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</si>
  <si>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</si>
  <si>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</si>
  <si>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</si>
  <si>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</si>
  <si>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</si>
  <si>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</si>
  <si>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</si>
  <si>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</si>
  <si>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</si>
  <si>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</si>
  <si>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</si>
  <si>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</si>
  <si>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</si>
  <si>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</si>
  <si>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</si>
  <si>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</si>
  <si>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</si>
  <si>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</si>
  <si>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</si>
  <si>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</si>
  <si>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</si>
  <si>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</si>
  <si>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</si>
  <si>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</si>
  <si>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</si>
  <si>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</si>
  <si>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</si>
  <si>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</si>
  <si>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</si>
  <si>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</si>
  <si>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</si>
  <si>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</si>
  <si>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</si>
  <si>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</si>
  <si>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</si>
  <si>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</si>
  <si>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</si>
  <si>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</si>
  <si>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</si>
  <si>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</si>
  <si>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</si>
  <si>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</si>
  <si>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</si>
  <si>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</si>
  <si>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</si>
  <si>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</si>
  <si>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</si>
  <si>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</si>
  <si>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</si>
  <si>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</si>
  <si>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</si>
  <si>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</si>
  <si>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</si>
  <si>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</si>
  <si>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</si>
  <si>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</si>
  <si>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</si>
  <si>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</si>
  <si>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</si>
  <si>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</si>
  <si>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</si>
  <si>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</si>
  <si>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</si>
  <si>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</si>
  <si>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</si>
  <si>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</si>
  <si>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</si>
  <si>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</si>
  <si>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</si>
  <si>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</si>
  <si>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</si>
  <si>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</si>
  <si>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</si>
  <si>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</si>
  <si>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</si>
  <si>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</si>
  <si>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</si>
  <si>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</si>
  <si>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</si>
  <si>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</si>
  <si>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</si>
  <si>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</si>
  <si>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</si>
  <si>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</si>
  <si>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</si>
  <si>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</si>
  <si>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</si>
  <si>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</si>
  <si>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</si>
  <si>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</si>
  <si>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</si>
  <si>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</si>
  <si>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</si>
  <si>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</si>
  <si>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</si>
  <si>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</si>
  <si>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</si>
  <si>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</si>
  <si>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</si>
  <si>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</si>
  <si>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</si>
  <si>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</si>
  <si>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r>
      <rPr>
        <sz val="12"/>
        <color indexed="8"/>
        <rFont val="Arial"/>
      </rPr>
      <t>|||Greenspace</t>
    </r>
  </si>
  <si>
    <t>Community food growing</t>
  </si>
  <si>
    <r>
      <rPr>
        <sz val="12"/>
        <color indexed="8"/>
        <rFont val="Arial"/>
      </rPr>
      <t>|||Community food growing</t>
    </r>
  </si>
  <si>
    <t>Woodland</t>
  </si>
  <si>
    <r>
      <rPr>
        <sz val="12"/>
        <color indexed="8"/>
        <rFont val="Arial"/>
      </rPr>
      <t>|||Woodland</t>
    </r>
  </si>
  <si>
    <t>Shrub</t>
  </si>
  <si>
    <r>
      <rPr>
        <sz val="12"/>
        <color indexed="8"/>
        <rFont val="Arial"/>
      </rPr>
      <t>|||Shrub</t>
    </r>
  </si>
  <si>
    <t>Water</t>
  </si>
  <si>
    <r>
      <rPr>
        <sz val="12"/>
        <color indexed="8"/>
        <rFont val="Arial"/>
      </rPr>
      <t>|||Water</t>
    </r>
  </si>
  <si>
    <r>
      <rPr>
        <sz val="12"/>
        <color indexed="8"/>
        <rFont val="Arial"/>
      </rPr>
      <t>|||Residential urban land</t>
    </r>
  </si>
  <si>
    <t>Commercial/industrial urban land</t>
  </si>
  <si>
    <r>
      <rPr>
        <sz val="12"/>
        <color indexed="8"/>
        <rFont val="Arial"/>
      </rPr>
      <t>|||Commercial/industrial urban land</t>
    </r>
  </si>
  <si>
    <t>Open urban land</t>
  </si>
  <si>
    <r>
      <rPr>
        <sz val="12"/>
        <color indexed="8"/>
        <rFont val="Arial"/>
      </rPr>
      <t>|||Open urban land</t>
    </r>
  </si>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</sst>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numFmts count="1">
    <numFmt numFmtId="0" formatCode="General"/>
  </numFmts>
  <fonts count="14">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8"/>
      <color indexed="8"/>
      <name val="Arial"/>
    </font>
    <font>
      <b val="1"/>
      <sz val="14"/>
      <color indexed="8"/>
      <name val="Arial"/>
    </font>
    <font>
      <b val="1"/>
      <sz val="12"/>
      <color indexed="8"/>
      <name val="Arial"/>
    </font>
    <font>
      <u val="single"/>
      <sz val="12"/>
      <color indexed="8"/>
      <name val="Arial"/>
    </font>
    <font>
      <sz val="12"/>
      <color indexed="8"/>
      <name val="Arial"/>
    </font>
    <font>
      <b val="1"/>
      <sz val="12"/>
      <color indexed="16"/>
      <name val="Arial"/>
    </font>
    <font>
      <b val="1"/>
      <sz val="24"/>
      <color indexed="16"/>
      <name val="Arial"/>
    </font>
    <font>
      <b val="1"/>
      <sz val="11"/>
      <color indexed="8"/>
      <name val="Arial"/>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5"/>
        <bgColor auto="1"/>
      </patternFill>
    </fill>
  </fills>
  <borders count="2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14"/>
      </top>
      <bottom/>
      <diagonal/>
    </border>
    <border>
      <left/>
      <right/>
      <top style="thin">
        <color indexed="14"/>
      </top>
      <bottom/>
      <diagonal/>
    </border>
    <border>
      <left/>
      <right style="thin">
        <color indexed="14"/>
      </right>
      <top style="thin">
        <color indexed="14"/>
      </top>
      <bottom/>
      <diagonal/>
    </border>
    <border>
      <left style="thin">
        <color indexed="8"/>
      </left>
      <right/>
      <top/>
      <bottom/>
      <diagonal/>
    </border>
    <border>
      <left/>
      <right/>
      <top/>
      <bottom/>
      <diagonal/>
    </border>
    <border>
      <left/>
      <right style="thin">
        <color indexed="14"/>
      </right>
      <top/>
      <bottom/>
      <diagonal/>
    </border>
    <border>
      <left style="thin">
        <color indexed="8"/>
      </left>
      <right/>
      <top/>
      <bottom style="thin">
        <color indexed="8"/>
      </bottom>
      <diagonal/>
    </border>
    <border>
      <left style="thin">
        <color indexed="8"/>
      </left>
      <right/>
      <top style="thin">
        <color indexed="8"/>
      </top>
      <bottom/>
      <diagonal/>
    </border>
    <border>
      <left style="thin">
        <color indexed="14"/>
      </left>
      <right/>
      <top style="thin">
        <color indexed="8"/>
      </top>
      <bottom/>
      <diagonal/>
    </border>
    <border>
      <left style="thin">
        <color indexed="14"/>
      </left>
      <right/>
      <top/>
      <bottom/>
      <diagonal/>
    </border>
    <border>
      <left style="thin">
        <color indexed="14"/>
      </left>
      <right/>
      <top/>
      <bottom style="thin">
        <color indexed="14"/>
      </bottom>
      <diagonal/>
    </border>
    <border>
      <left/>
      <right/>
      <top/>
      <bottom style="thin">
        <color indexed="14"/>
      </bottom>
      <diagonal/>
    </border>
    <border>
      <left/>
      <right style="thin">
        <color indexed="14"/>
      </right>
      <top/>
      <bottom style="thin">
        <color indexed="14"/>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14"/>
      </left>
      <right/>
      <top style="thin">
        <color indexed="8"/>
      </top>
      <bottom style="thin">
        <color indexed="14"/>
      </bottom>
      <diagonal/>
    </border>
    <border>
      <left/>
      <right/>
      <top style="thin">
        <color indexed="8"/>
      </top>
      <bottom style="thin">
        <color indexed="14"/>
      </bottom>
      <diagonal/>
    </border>
    <border>
      <left style="thin">
        <color indexed="14"/>
      </left>
      <right style="thin">
        <color indexed="8"/>
      </right>
      <top style="thin">
        <color indexed="8"/>
      </top>
      <bottom style="thin">
        <color indexed="8"/>
      </bottom>
      <diagonal/>
    </border>
    <border>
      <left style="thin">
        <color indexed="14"/>
      </left>
      <right/>
      <top style="thin">
        <color indexed="8"/>
      </top>
      <bottom style="thin">
        <color indexed="8"/>
      </bottom>
      <diagonal/>
    </border>
    <border>
      <left/>
      <right/>
      <top style="thin">
        <color indexed="8"/>
      </top>
      <bottom style="thin">
        <color indexed="8"/>
      </bottom>
      <diagonal/>
    </border>
    <border>
      <left style="thin">
        <color indexed="8"/>
      </left>
      <right style="thin">
        <color indexed="14"/>
      </right>
      <top/>
      <bottom/>
      <diagonal/>
    </border>
    <border>
      <left style="thin">
        <color indexed="8"/>
      </left>
      <right/>
      <top/>
      <bottom style="thin">
        <color indexed="14"/>
      </bottom>
      <diagonal/>
    </border>
  </borders>
  <cellStyleXfs count="1">
    <xf numFmtId="0" fontId="0" applyNumberFormat="0" applyFont="1" applyFill="0" applyBorder="0" applyAlignment="1" applyProtection="0">
      <alignment vertical="bottom"/>
    </xf>
  </cellStyleXfs>
  <cellXfs count="128">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fillId="4" applyNumberFormat="1" applyFont="1" applyFill="1" applyBorder="0" applyAlignment="1" applyProtection="0">
      <alignment vertical="bottom"/>
    </xf>
    <xf numFmtId="49" fontId="6" fillId="5" borderId="1" applyNumberFormat="1" applyFont="1" applyFill="1" applyBorder="1" applyAlignment="1" applyProtection="0">
      <alignment horizontal="left" vertical="center" wrapText="1"/>
    </xf>
    <xf numFmtId="0" fontId="0" fillId="4" borderId="2" applyNumberFormat="0" applyFont="1" applyFill="1" applyBorder="1" applyAlignment="1" applyProtection="0">
      <alignment vertical="center" wrapText="1"/>
    </xf>
    <xf numFmtId="0" fontId="0" fillId="4" borderId="3" applyNumberFormat="0" applyFont="1" applyFill="1" applyBorder="1" applyAlignment="1" applyProtection="0">
      <alignment vertical="center" wrapText="1"/>
    </xf>
    <xf numFmtId="0" fontId="0" fillId="4" borderId="4" applyNumberFormat="0" applyFont="1" applyFill="1" applyBorder="1" applyAlignment="1" applyProtection="0">
      <alignment vertical="center" wrapText="1"/>
    </xf>
    <xf numFmtId="49" fontId="0" fillId="4" borderId="1" applyNumberFormat="1" applyFont="1" applyFill="1" applyBorder="1" applyAlignment="1" applyProtection="0">
      <alignment vertical="center" wrapText="1"/>
    </xf>
    <xf numFmtId="0" fontId="0" fillId="4" borderId="5" applyNumberFormat="0" applyFont="1" applyFill="1" applyBorder="1" applyAlignment="1" applyProtection="0">
      <alignment vertical="center" wrapText="1"/>
    </xf>
    <xf numFmtId="0" fontId="0" fillId="4" borderId="6" applyNumberFormat="0" applyFont="1" applyFill="1" applyBorder="1" applyAlignment="1" applyProtection="0">
      <alignment vertical="center" wrapText="1"/>
    </xf>
    <xf numFmtId="0" fontId="0" fillId="4" borderId="7" applyNumberFormat="0" applyFont="1" applyFill="1" applyBorder="1" applyAlignment="1" applyProtection="0">
      <alignment vertical="center" wrapText="1"/>
    </xf>
    <xf numFmtId="49" fontId="7" fillId="5" borderId="1" applyNumberFormat="1" applyFont="1" applyFill="1" applyBorder="1" applyAlignment="1" applyProtection="0">
      <alignment horizontal="left" vertical="center" wrapText="1"/>
    </xf>
    <xf numFmtId="0" fontId="0" fillId="4" borderId="8" applyNumberFormat="0" applyFont="1" applyFill="1" applyBorder="1" applyAlignment="1" applyProtection="0">
      <alignment vertical="center" wrapText="1"/>
    </xf>
    <xf numFmtId="49" fontId="8" fillId="5" borderId="1" applyNumberFormat="1" applyFont="1" applyFill="1" applyBorder="1" applyAlignment="1" applyProtection="0">
      <alignment horizontal="left" vertical="center" wrapText="1"/>
    </xf>
    <xf numFmtId="0" fontId="0" fillId="4" borderId="9" applyNumberFormat="0" applyFont="1" applyFill="1" applyBorder="1" applyAlignment="1" applyProtection="0">
      <alignment vertical="center" wrapText="1"/>
    </xf>
    <xf numFmtId="0" fontId="8" fillId="4" borderId="5" applyNumberFormat="0" applyFont="1" applyFill="1" applyBorder="1" applyAlignment="1" applyProtection="0">
      <alignment horizontal="left" vertical="center" wrapText="1"/>
    </xf>
    <xf numFmtId="0" fontId="0" fillId="4" borderId="10" applyNumberFormat="0" applyFont="1" applyFill="1" applyBorder="1" applyAlignment="1" applyProtection="0">
      <alignment vertical="center" wrapText="1"/>
    </xf>
    <xf numFmtId="0" fontId="0" fillId="4" borderId="11" applyNumberFormat="0" applyFont="1" applyFill="1" applyBorder="1" applyAlignment="1" applyProtection="0">
      <alignment vertical="center" wrapText="1"/>
    </xf>
    <xf numFmtId="0" fontId="8" fillId="4" borderId="12" applyNumberFormat="0" applyFont="1" applyFill="1" applyBorder="1" applyAlignment="1" applyProtection="0">
      <alignment horizontal="left" vertical="center" wrapText="1"/>
    </xf>
    <xf numFmtId="0" fontId="0" fillId="4" borderId="13" applyNumberFormat="0" applyFont="1" applyFill="1" applyBorder="1" applyAlignment="1" applyProtection="0">
      <alignment vertical="center" wrapText="1"/>
    </xf>
    <xf numFmtId="0" fontId="0" fillId="4" borderId="14" applyNumberFormat="0" applyFont="1" applyFill="1" applyBorder="1" applyAlignment="1" applyProtection="0">
      <alignment vertical="center" wrapText="1"/>
    </xf>
    <xf numFmtId="0" fontId="0" fillId="4" applyNumberFormat="1" applyFont="1" applyFill="1" applyBorder="0" applyAlignment="1" applyProtection="0">
      <alignment vertical="bottom"/>
    </xf>
    <xf numFmtId="0" fontId="0" fillId="4" borderId="2" applyNumberFormat="0" applyFont="1" applyFill="1" applyBorder="1" applyAlignment="1" applyProtection="0">
      <alignment vertical="bottom" wrapText="1"/>
    </xf>
    <xf numFmtId="0" fontId="0" fillId="4" borderId="3" applyNumberFormat="0" applyFont="1" applyFill="1" applyBorder="1" applyAlignment="1" applyProtection="0">
      <alignment vertical="bottom" wrapText="1"/>
    </xf>
    <xf numFmtId="0" fontId="0" fillId="4" borderId="4" applyNumberFormat="0" applyFont="1" applyFill="1" applyBorder="1" applyAlignment="1" applyProtection="0">
      <alignment vertical="bottom" wrapText="1"/>
    </xf>
    <xf numFmtId="49" fontId="10" fillId="4" borderId="1" applyNumberFormat="1" applyFont="1" applyFill="1" applyBorder="1" applyAlignment="1" applyProtection="0">
      <alignment vertical="center" wrapText="1"/>
    </xf>
    <xf numFmtId="0" fontId="0" fillId="4" borderId="5" applyNumberFormat="0" applyFont="1" applyFill="1" applyBorder="1" applyAlignment="1" applyProtection="0">
      <alignment vertical="bottom" wrapText="1"/>
    </xf>
    <xf numFmtId="0" fontId="0" fillId="4" borderId="6" applyNumberFormat="0" applyFont="1" applyFill="1" applyBorder="1" applyAlignment="1" applyProtection="0">
      <alignment vertical="bottom" wrapText="1"/>
    </xf>
    <xf numFmtId="0" fontId="0" fillId="4" borderId="7" applyNumberFormat="0" applyFont="1" applyFill="1" applyBorder="1" applyAlignment="1" applyProtection="0">
      <alignment vertical="bottom" wrapText="1"/>
    </xf>
    <xf numFmtId="0" fontId="8" fillId="4" borderId="8" applyNumberFormat="0" applyFont="1" applyFill="1" applyBorder="1" applyAlignment="1" applyProtection="0">
      <alignment horizontal="left" vertical="bottom" wrapText="1"/>
    </xf>
    <xf numFmtId="0" fontId="10" fillId="4" borderId="15" applyNumberFormat="0" applyFont="1" applyFill="1" applyBorder="1" applyAlignment="1" applyProtection="0">
      <alignment horizontal="left" vertical="bottom" wrapText="1"/>
    </xf>
    <xf numFmtId="49" fontId="10" fillId="4" borderId="1" applyNumberFormat="1" applyFont="1" applyFill="1" applyBorder="1" applyAlignment="1" applyProtection="0">
      <alignment horizontal="left" vertical="center" wrapText="1"/>
    </xf>
    <xf numFmtId="14" fontId="10" fillId="6" borderId="1" applyNumberFormat="1" applyFont="1" applyFill="1" applyBorder="1" applyAlignment="1" applyProtection="0">
      <alignment horizontal="left" vertical="center" wrapText="1"/>
    </xf>
    <xf numFmtId="0" fontId="10" fillId="4" borderId="1" applyNumberFormat="0" applyFont="1" applyFill="1" applyBorder="1" applyAlignment="1" applyProtection="0">
      <alignment horizontal="left" vertical="bottom" wrapText="1"/>
    </xf>
    <xf numFmtId="2" fontId="10" fillId="6" borderId="1" applyNumberFormat="1" applyFont="1" applyFill="1" applyBorder="1" applyAlignment="1" applyProtection="0">
      <alignment horizontal="left" vertical="center" wrapText="1"/>
    </xf>
    <xf numFmtId="0" fontId="10" fillId="6" borderId="1" applyNumberFormat="1" applyFont="1" applyFill="1" applyBorder="1" applyAlignment="1" applyProtection="0">
      <alignment horizontal="left" vertical="center" wrapText="1"/>
    </xf>
    <xf numFmtId="49" fontId="10" fillId="6" borderId="1" applyNumberFormat="1" applyFont="1" applyFill="1" applyBorder="1" applyAlignment="1" applyProtection="0">
      <alignment horizontal="left" vertical="center" wrapText="1"/>
    </xf>
    <xf numFmtId="2" fontId="8" fillId="4" borderId="1" applyNumberFormat="1" applyFont="1" applyFill="1" applyBorder="1" applyAlignment="1" applyProtection="0">
      <alignment horizontal="left" vertical="center" wrapText="1"/>
    </xf>
    <xf numFmtId="0" fontId="10" fillId="4" borderId="1" applyNumberFormat="0" applyFont="1" applyFill="1" applyBorder="1" applyAlignment="1" applyProtection="0">
      <alignment horizontal="left" vertical="center" wrapText="1"/>
    </xf>
    <xf numFmtId="0" fontId="8" fillId="4" borderId="1" applyNumberFormat="0" applyFont="1" applyFill="1" applyBorder="1" applyAlignment="1" applyProtection="0">
      <alignment horizontal="left" vertical="center" wrapText="1"/>
    </xf>
    <xf numFmtId="0" fontId="10" fillId="4" borderId="16" applyNumberFormat="0" applyFont="1" applyFill="1" applyBorder="1" applyAlignment="1" applyProtection="0">
      <alignment horizontal="left" vertical="bottom" wrapText="1"/>
    </xf>
    <xf numFmtId="0" fontId="0" fillId="4" borderId="17" applyNumberFormat="0" applyFont="1" applyFill="1" applyBorder="1" applyAlignment="1" applyProtection="0">
      <alignment vertical="bottom" wrapText="1"/>
    </xf>
    <xf numFmtId="49" fontId="8" fillId="5" borderId="1" applyNumberFormat="1" applyFont="1" applyFill="1" applyBorder="1" applyAlignment="1" applyProtection="0">
      <alignment horizontal="left" vertical="center"/>
    </xf>
    <xf numFmtId="0" fontId="8" fillId="5" borderId="1" applyNumberFormat="0" applyFont="1" applyFill="1" applyBorder="1" applyAlignment="1" applyProtection="0">
      <alignment horizontal="left" vertical="center"/>
    </xf>
    <xf numFmtId="0" fontId="0" fillId="5" borderId="1" applyNumberFormat="0" applyFont="1" applyFill="1" applyBorder="1" applyAlignment="1" applyProtection="0">
      <alignment vertical="center" wrapText="1"/>
    </xf>
    <xf numFmtId="2" fontId="8" fillId="5" borderId="1" applyNumberFormat="1" applyFont="1" applyFill="1" applyBorder="1" applyAlignment="1" applyProtection="0">
      <alignment horizontal="left" vertical="center" wrapText="1"/>
    </xf>
    <xf numFmtId="0" fontId="0" fillId="4" borderId="18" applyNumberFormat="0" applyFont="1" applyFill="1" applyBorder="1" applyAlignment="1" applyProtection="0">
      <alignment vertical="bottom" wrapText="1"/>
    </xf>
    <xf numFmtId="0" fontId="0" fillId="4" borderId="19" applyNumberFormat="0" applyFont="1" applyFill="1" applyBorder="1" applyAlignment="1" applyProtection="0">
      <alignment vertical="bottom" wrapText="1"/>
    </xf>
    <xf numFmtId="0" fontId="0" fillId="4" borderId="13" applyNumberFormat="0" applyFont="1" applyFill="1" applyBorder="1" applyAlignment="1" applyProtection="0">
      <alignment vertical="bottom" wrapText="1"/>
    </xf>
    <xf numFmtId="0" fontId="0" fillId="4" borderId="14" applyNumberFormat="0" applyFont="1" applyFill="1" applyBorder="1" applyAlignment="1" applyProtection="0">
      <alignment vertical="bottom" wrapText="1"/>
    </xf>
    <xf numFmtId="0" fontId="0" fillId="4" applyNumberFormat="1" applyFont="1" applyFill="1" applyBorder="0" applyAlignment="1" applyProtection="0">
      <alignment vertical="bottom"/>
    </xf>
    <xf numFmtId="0" fontId="8" fillId="4" borderId="2" applyNumberFormat="0" applyFont="1" applyFill="1" applyBorder="1" applyAlignment="1" applyProtection="0">
      <alignment horizontal="left" vertical="center" wrapText="1"/>
    </xf>
    <xf numFmtId="0" fontId="8" fillId="4" borderId="3" applyNumberFormat="0" applyFont="1" applyFill="1" applyBorder="1" applyAlignment="1" applyProtection="0">
      <alignment horizontal="left" vertical="center" wrapText="1"/>
    </xf>
    <xf numFmtId="0" fontId="8" fillId="4" borderId="6" applyNumberFormat="0" applyFont="1" applyFill="1" applyBorder="1" applyAlignment="1" applyProtection="0">
      <alignment horizontal="left" vertical="center" wrapText="1"/>
    </xf>
    <xf numFmtId="0" fontId="8" fillId="4" borderId="8" applyNumberFormat="0" applyFont="1" applyFill="1" applyBorder="1" applyAlignment="1" applyProtection="0">
      <alignment horizontal="left" vertical="center" wrapText="1"/>
    </xf>
    <xf numFmtId="49" fontId="0" fillId="6" borderId="1" applyNumberFormat="1" applyFont="1" applyFill="1" applyBorder="1" applyAlignment="1" applyProtection="0">
      <alignment vertical="center" wrapText="1"/>
    </xf>
    <xf numFmtId="2" fontId="0" fillId="4" borderId="16" applyNumberFormat="1" applyFont="1" applyFill="1" applyBorder="1" applyAlignment="1" applyProtection="0">
      <alignment vertical="center" wrapText="1"/>
    </xf>
    <xf numFmtId="0" fontId="0" fillId="4" borderId="15" applyNumberFormat="0" applyFont="1" applyFill="1" applyBorder="1" applyAlignment="1" applyProtection="0">
      <alignment vertical="center" wrapText="1"/>
    </xf>
    <xf numFmtId="2" fontId="0" fillId="6" borderId="1" applyNumberFormat="1" applyFont="1" applyFill="1" applyBorder="1" applyAlignment="1" applyProtection="0">
      <alignment vertical="center" wrapText="1"/>
    </xf>
    <xf numFmtId="0" fontId="0" fillId="4" borderId="1" applyNumberFormat="0" applyFont="1" applyFill="1" applyBorder="1" applyAlignment="1" applyProtection="0">
      <alignment vertical="center" wrapText="1"/>
    </xf>
    <xf numFmtId="0" fontId="0" fillId="6" borderId="1" applyNumberFormat="0" applyFont="1" applyFill="1" applyBorder="1" applyAlignment="1" applyProtection="0">
      <alignment vertical="center" wrapText="1"/>
    </xf>
    <xf numFmtId="0" fontId="0" fillId="4" borderId="17" applyNumberFormat="0" applyFont="1" applyFill="1" applyBorder="1" applyAlignment="1" applyProtection="0">
      <alignment vertical="center" wrapText="1"/>
    </xf>
    <xf numFmtId="0" fontId="0" fillId="4" borderId="12" applyNumberFormat="0" applyFont="1" applyFill="1" applyBorder="1" applyAlignment="1" applyProtection="0">
      <alignment vertical="center" wrapText="1"/>
    </xf>
    <xf numFmtId="0" fontId="8" fillId="4" borderId="14" applyNumberFormat="0" applyFont="1" applyFill="1" applyBorder="1" applyAlignment="1" applyProtection="0">
      <alignment horizontal="left" vertical="center" wrapText="1"/>
    </xf>
    <xf numFmtId="0" fontId="0" fillId="4" applyNumberFormat="1" applyFont="1" applyFill="1" applyBorder="0" applyAlignment="1" applyProtection="0">
      <alignment vertical="bottom"/>
    </xf>
    <xf numFmtId="0" fontId="11" fillId="4" borderId="2" applyNumberFormat="0" applyFont="1" applyFill="1" applyBorder="1" applyAlignment="1" applyProtection="0">
      <alignment horizontal="left" vertical="center" wrapText="1"/>
    </xf>
    <xf numFmtId="0" fontId="11" fillId="4" borderId="3" applyNumberFormat="0" applyFont="1" applyFill="1" applyBorder="1" applyAlignment="1" applyProtection="0">
      <alignment horizontal="left" vertical="center" wrapText="1"/>
    </xf>
    <xf numFmtId="0" fontId="11" fillId="4" borderId="6" applyNumberFormat="0" applyFont="1" applyFill="1" applyBorder="1" applyAlignment="1" applyProtection="0">
      <alignment horizontal="left" vertical="center" wrapText="1"/>
    </xf>
    <xf numFmtId="0" fontId="8" fillId="4" borderId="15" applyNumberFormat="0" applyFont="1" applyFill="1" applyBorder="1" applyAlignment="1" applyProtection="0">
      <alignment horizontal="left" vertical="bottom" wrapText="1"/>
    </xf>
    <xf numFmtId="0" fontId="8" fillId="4" borderId="7" applyNumberFormat="0" applyFont="1" applyFill="1" applyBorder="1" applyAlignment="1" applyProtection="0">
      <alignment horizontal="left" vertical="bottom" wrapText="1"/>
    </xf>
    <xf numFmtId="0" fontId="0" fillId="4" applyNumberFormat="1" applyFont="1" applyFill="1" applyBorder="0" applyAlignment="1" applyProtection="0">
      <alignment vertical="bottom"/>
    </xf>
    <xf numFmtId="49" fontId="7" fillId="5" borderId="20" applyNumberFormat="1" applyFont="1" applyFill="1" applyBorder="1" applyAlignment="1" applyProtection="0">
      <alignment vertical="center" wrapText="1"/>
    </xf>
    <xf numFmtId="0" fontId="8" fillId="4" borderId="15" applyNumberFormat="0" applyFont="1" applyFill="1" applyBorder="1" applyAlignment="1" applyProtection="0">
      <alignment horizontal="left" vertical="center" wrapText="1"/>
    </xf>
    <xf numFmtId="0" fontId="0" fillId="4" borderId="7" applyNumberFormat="0" applyFont="1" applyFill="1" applyBorder="1" applyAlignment="1" applyProtection="0">
      <alignment vertical="center"/>
    </xf>
    <xf numFmtId="0" fontId="0" fillId="4" borderId="18" applyNumberFormat="0" applyFont="1" applyFill="1" applyBorder="1" applyAlignment="1" applyProtection="0">
      <alignment vertical="center" wrapText="1"/>
    </xf>
    <xf numFmtId="0" fontId="0" fillId="4" borderId="19" applyNumberFormat="0" applyFont="1" applyFill="1" applyBorder="1" applyAlignment="1" applyProtection="0">
      <alignment vertical="center" wrapText="1"/>
    </xf>
    <xf numFmtId="0" fontId="0" fillId="4" applyNumberFormat="1" applyFont="1" applyFill="1" applyBorder="0" applyAlignment="1" applyProtection="0">
      <alignment vertical="bottom"/>
    </xf>
    <xf numFmtId="0" fontId="12" fillId="4" borderId="2" applyNumberFormat="0" applyFont="1" applyFill="1" applyBorder="1" applyAlignment="1" applyProtection="0">
      <alignment horizontal="left" vertical="center" wrapText="1"/>
    </xf>
    <xf numFmtId="0" fontId="11" fillId="4" borderId="5" applyNumberFormat="0" applyFont="1" applyFill="1" applyBorder="1" applyAlignment="1" applyProtection="0">
      <alignment horizontal="left" vertical="center" wrapText="1"/>
    </xf>
    <xf numFmtId="0" fontId="10" fillId="4" borderId="6" applyNumberFormat="0" applyFont="1" applyFill="1" applyBorder="1" applyAlignment="1" applyProtection="0">
      <alignment horizontal="left" vertical="center" wrapText="1"/>
    </xf>
    <xf numFmtId="0" fontId="8" fillId="5" borderId="1" applyNumberFormat="0" applyFont="1" applyFill="1" applyBorder="1" applyAlignment="1" applyProtection="0">
      <alignment horizontal="left" vertical="center" wrapText="1"/>
    </xf>
    <xf numFmtId="0" fontId="13" fillId="4" borderId="10" applyNumberFormat="0" applyFont="1" applyFill="1" applyBorder="1" applyAlignment="1" applyProtection="0">
      <alignment horizontal="left" vertical="center" wrapText="1"/>
    </xf>
    <xf numFmtId="2" fontId="8" fillId="4" borderId="17" applyNumberFormat="1" applyFont="1" applyFill="1" applyBorder="1" applyAlignment="1" applyProtection="0">
      <alignment horizontal="left" vertical="center" wrapText="1"/>
    </xf>
    <xf numFmtId="0" fontId="13" fillId="4" borderId="12" applyNumberFormat="0" applyFont="1" applyFill="1" applyBorder="1" applyAlignment="1" applyProtection="0">
      <alignment horizontal="left" vertical="center" wrapText="1"/>
    </xf>
    <xf numFmtId="2" fontId="8" fillId="4" borderId="13" applyNumberFormat="1" applyFont="1" applyFill="1" applyBorder="1" applyAlignment="1" applyProtection="0">
      <alignment horizontal="left" vertical="center" wrapText="1"/>
    </xf>
    <xf numFmtId="0" fontId="8" fillId="4" borderId="13" applyNumberFormat="0" applyFont="1" applyFill="1" applyBorder="1" applyAlignment="1" applyProtection="0">
      <alignment horizontal="left" vertical="center" wrapText="1"/>
    </xf>
    <xf numFmtId="0" fontId="0" fillId="4" applyNumberFormat="1" applyFont="1" applyFill="1" applyBorder="0" applyAlignment="1" applyProtection="0">
      <alignment vertical="bottom"/>
    </xf>
    <xf numFmtId="49" fontId="6" fillId="5" borderId="1" applyNumberFormat="1" applyFont="1" applyFill="1" applyBorder="1" applyAlignment="1" applyProtection="0">
      <alignment horizontal="left" vertical="center"/>
    </xf>
    <xf numFmtId="0" fontId="11" fillId="5" borderId="1" applyNumberFormat="0" applyFont="1" applyFill="1" applyBorder="1" applyAlignment="1" applyProtection="0">
      <alignment vertical="center"/>
    </xf>
    <xf numFmtId="0" fontId="11" fillId="4" borderId="2" applyNumberFormat="0" applyFont="1" applyFill="1" applyBorder="1" applyAlignment="1" applyProtection="0">
      <alignment vertical="center"/>
    </xf>
    <xf numFmtId="0" fontId="11" fillId="4" borderId="3" applyNumberFormat="0" applyFont="1" applyFill="1" applyBorder="1" applyAlignment="1" applyProtection="0">
      <alignment vertical="center"/>
    </xf>
    <xf numFmtId="0" fontId="11" fillId="4" borderId="4" applyNumberFormat="0" applyFont="1" applyFill="1" applyBorder="1" applyAlignment="1" applyProtection="0">
      <alignment vertical="center"/>
    </xf>
    <xf numFmtId="49" fontId="10" fillId="4" borderId="1" applyNumberFormat="1" applyFont="1" applyFill="1" applyBorder="1" applyAlignment="1" applyProtection="0">
      <alignment horizontal="left" vertical="top" wrapText="1"/>
    </xf>
    <xf numFmtId="0" fontId="0" fillId="4" borderId="9" applyNumberFormat="0" applyFont="1" applyFill="1" applyBorder="1" applyAlignment="1" applyProtection="0">
      <alignment vertical="bottom" wrapText="1"/>
    </xf>
    <xf numFmtId="49" fontId="7" fillId="5" borderId="1" applyNumberFormat="1" applyFont="1" applyFill="1" applyBorder="1" applyAlignment="1" applyProtection="0">
      <alignment horizontal="left" vertical="center"/>
    </xf>
    <xf numFmtId="0" fontId="0" fillId="4" borderId="8" applyNumberFormat="0" applyFont="1" applyFill="1" applyBorder="1" applyAlignment="1" applyProtection="0">
      <alignment vertical="bottom" wrapText="1"/>
    </xf>
    <xf numFmtId="0" fontId="0" fillId="4" borderId="15" applyNumberFormat="0" applyFont="1" applyFill="1" applyBorder="1" applyAlignment="1" applyProtection="0">
      <alignment vertical="bottom" wrapText="1"/>
    </xf>
    <xf numFmtId="49" fontId="0" fillId="4" borderId="1" applyNumberFormat="1" applyFont="1" applyFill="1" applyBorder="1" applyAlignment="1" applyProtection="0">
      <alignment vertical="bottom"/>
    </xf>
    <xf numFmtId="0" fontId="0" fillId="4" borderId="1" applyNumberFormat="1" applyFont="1" applyFill="1" applyBorder="1" applyAlignment="1" applyProtection="0">
      <alignment vertical="bottom"/>
    </xf>
    <xf numFmtId="0" fontId="10" fillId="4" borderId="1" applyNumberFormat="1" applyFont="1" applyFill="1" applyBorder="1" applyAlignment="1" applyProtection="0">
      <alignment horizontal="left" vertical="center" wrapText="1"/>
    </xf>
    <xf numFmtId="0" fontId="10" fillId="4" borderId="21" applyNumberFormat="0" applyFont="1" applyFill="1" applyBorder="1" applyAlignment="1" applyProtection="0">
      <alignment horizontal="left" vertical="center" wrapText="1"/>
    </xf>
    <xf numFmtId="0" fontId="10" fillId="4" borderId="22" applyNumberFormat="0" applyFont="1" applyFill="1" applyBorder="1" applyAlignment="1" applyProtection="0">
      <alignment horizontal="left" vertical="center" wrapText="1"/>
    </xf>
    <xf numFmtId="0" fontId="10" fillId="4" borderId="17" applyNumberFormat="0" applyFont="1" applyFill="1" applyBorder="1" applyAlignment="1" applyProtection="0">
      <alignment horizontal="left" vertical="center" wrapText="1"/>
    </xf>
    <xf numFmtId="0" fontId="10" fillId="5" borderId="1" applyNumberFormat="0" applyFont="1" applyFill="1" applyBorder="1" applyAlignment="1" applyProtection="0">
      <alignment horizontal="left" vertical="center"/>
    </xf>
    <xf numFmtId="0" fontId="10" fillId="4" borderId="8" applyNumberFormat="0" applyFont="1" applyFill="1" applyBorder="1" applyAlignment="1" applyProtection="0">
      <alignment horizontal="left" vertical="center"/>
    </xf>
    <xf numFmtId="0" fontId="10" fillId="4" borderId="15" applyNumberFormat="0" applyFont="1" applyFill="1" applyBorder="1" applyAlignment="1" applyProtection="0">
      <alignment horizontal="left" vertical="center"/>
    </xf>
    <xf numFmtId="0" fontId="0" fillId="4" borderId="23" applyNumberFormat="0" applyFont="1" applyFill="1" applyBorder="1" applyAlignment="1" applyProtection="0">
      <alignment vertical="bottom" wrapText="1"/>
    </xf>
    <xf numFmtId="2" fontId="10" fillId="4" borderId="1" applyNumberFormat="1" applyFont="1" applyFill="1" applyBorder="1" applyAlignment="1" applyProtection="0">
      <alignment horizontal="left" vertical="center" wrapText="1"/>
    </xf>
    <xf numFmtId="0" fontId="10" fillId="4" borderId="23" applyNumberFormat="0" applyFont="1" applyFill="1" applyBorder="1" applyAlignment="1" applyProtection="0">
      <alignment horizontal="left" vertical="center" wrapText="1"/>
    </xf>
    <xf numFmtId="2" fontId="10" fillId="4" borderId="17" applyNumberFormat="1" applyFont="1" applyFill="1" applyBorder="1" applyAlignment="1" applyProtection="0">
      <alignment horizontal="left" vertical="center" wrapText="1"/>
    </xf>
    <xf numFmtId="2" fontId="10" fillId="4" borderId="15" applyNumberFormat="1" applyFont="1" applyFill="1" applyBorder="1" applyAlignment="1" applyProtection="0">
      <alignment horizontal="left" vertical="center"/>
    </xf>
    <xf numFmtId="0" fontId="10" fillId="4" borderId="6" applyNumberFormat="0" applyFont="1" applyFill="1" applyBorder="1" applyAlignment="1" applyProtection="0">
      <alignment horizontal="left" vertical="center"/>
    </xf>
    <xf numFmtId="2" fontId="10" fillId="4" borderId="5" applyNumberFormat="1" applyFont="1" applyFill="1" applyBorder="1" applyAlignment="1" applyProtection="0">
      <alignment horizontal="left" vertical="center" wrapText="1"/>
    </xf>
    <xf numFmtId="2" fontId="10" fillId="4" borderId="6" applyNumberFormat="1" applyFont="1" applyFill="1" applyBorder="1" applyAlignment="1" applyProtection="0">
      <alignment horizontal="left" vertical="center" wrapText="1"/>
    </xf>
    <xf numFmtId="2" fontId="10" fillId="4" borderId="6" applyNumberFormat="1" applyFont="1" applyFill="1" applyBorder="1" applyAlignment="1" applyProtection="0">
      <alignment horizontal="left" vertical="center"/>
    </xf>
    <xf numFmtId="0" fontId="10" fillId="4" borderId="5" applyNumberFormat="0" applyFont="1" applyFill="1" applyBorder="1" applyAlignment="1" applyProtection="0">
      <alignment horizontal="left" vertical="center" wrapText="1"/>
    </xf>
    <xf numFmtId="0" fontId="10" fillId="4" borderId="5" applyNumberFormat="0" applyFont="1" applyFill="1" applyBorder="1" applyAlignment="1" applyProtection="0">
      <alignment horizontal="left" vertical="center"/>
    </xf>
    <xf numFmtId="2" fontId="10" fillId="4" borderId="22" applyNumberFormat="1" applyFont="1" applyFill="1" applyBorder="1" applyAlignment="1" applyProtection="0">
      <alignment horizontal="left" vertical="center" wrapText="1"/>
    </xf>
    <xf numFmtId="2" fontId="10" fillId="5" borderId="1" applyNumberFormat="1" applyFont="1" applyFill="1" applyBorder="1" applyAlignment="1" applyProtection="0">
      <alignment horizontal="left" vertical="center"/>
    </xf>
    <xf numFmtId="2" fontId="10" fillId="4" borderId="5" applyNumberFormat="1" applyFont="1" applyFill="1" applyBorder="1" applyAlignment="1" applyProtection="0">
      <alignment horizontal="left" vertical="center"/>
    </xf>
    <xf numFmtId="49" fontId="0" fillId="4" borderId="1" applyNumberFormat="1" applyFont="1" applyFill="1" applyBorder="1" applyAlignment="1" applyProtection="0">
      <alignment vertical="bottom" wrapText="1"/>
    </xf>
    <xf numFmtId="0" fontId="0" fillId="4" borderId="21" applyNumberFormat="0" applyFont="1" applyFill="1" applyBorder="1" applyAlignment="1" applyProtection="0">
      <alignment vertical="bottom" wrapText="1"/>
    </xf>
    <xf numFmtId="0" fontId="0" fillId="5" borderId="1" applyNumberFormat="0" applyFont="1" applyFill="1" applyBorder="1" applyAlignment="1" applyProtection="0">
      <alignment vertical="bottom"/>
    </xf>
    <xf numFmtId="0" fontId="0" fillId="4" borderId="24" applyNumberFormat="0" applyFont="1" applyFill="1" applyBorder="1" applyAlignment="1" applyProtection="0">
      <alignment vertical="bottom"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cc"/>
      <rgbColor rgb="ffd8d8d8"/>
      <rgbColor rgb="ffaaaaaa"/>
      <rgbColor rgb="ffe9edf7"/>
      <rgbColor rgb="ffffff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5.xml"/><Relationship Id="rId10" Type="http://schemas.openxmlformats.org/officeDocument/2006/relationships/worksheet" Target="worksheets/sheet6.xml"/><Relationship Id="rId11" Type="http://schemas.openxmlformats.org/officeDocument/2006/relationships/worksheet" Target="worksheets/sheet7.xml"/><Relationship Id="rId12" Type="http://schemas.openxmlformats.org/officeDocument/2006/relationships/worksheet" Target="worksheets/sheet8.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https://www.gov.uk/guidance/using-the-nutrient-neutrality-calculators" TargetMode="External"/><Relationship Id="rId2" Type="http://schemas.openxmlformats.org/officeDocument/2006/relationships/hyperlink" Target="https://www.gov.uk/guidance/habitats-regulations-assessments-protecting-a-european-site" TargetMode="External"/><Relationship Id="rId3" Type="http://schemas.openxmlformats.org/officeDocument/2006/relationships/hyperlink" Target="https://www.gov.uk/guidance/using-the-nutrient-neutrality-calculators" TargetMode="External"/><Relationship Id="rId4" Type="http://schemas.openxmlformats.org/officeDocument/2006/relationships/hyperlink" Target="https://www.gov.uk/guidance/using-the-nutrient-neutrality-calculators" TargetMode="External"/><Relationship Id="rId5" Type="http://schemas.openxmlformats.org/officeDocument/2006/relationships/hyperlink" Target="http://environment.data.gov.uk/catchment-planning/" TargetMode="External"/><Relationship Id="rId6" Type="http://schemas.openxmlformats.org/officeDocument/2006/relationships/hyperlink" Target="https://www.landis.org.uk/soilscapes/" TargetMode="External"/><Relationship Id="rId7" Type="http://schemas.openxmlformats.org/officeDocument/2006/relationships/hyperlink" Target="https://nrfa.ceh.ac.uk/data/station/spatial/42019" TargetMode="External"/><Relationship Id="rId8" Type="http://schemas.openxmlformats.org/officeDocument/2006/relationships/hyperlink" Target="http://mapapps2.bgs.ac.uk/ukso/home.html?layers=NVZEng" TargetMode="External"/><Relationship Id="rId9" Type="http://schemas.openxmlformats.org/officeDocument/2006/relationships/hyperlink" Target="https://www.gov.uk/guidance/using-the-nutrient-neutrality-calculators"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69</v>
      </c>
      <c r="C11" s="3"/>
      <c r="D11" s="3"/>
    </row>
    <row r="12">
      <c r="B12" s="4"/>
      <c r="C12" t="s" s="4">
        <v>5</v>
      </c>
      <c r="D12" t="s" s="5">
        <v>69</v>
      </c>
    </row>
    <row r="13">
      <c r="B13" t="s" s="3">
        <v>93</v>
      </c>
      <c r="C13" s="3"/>
      <c r="D13" s="3"/>
    </row>
    <row r="14">
      <c r="B14" s="4"/>
      <c r="C14" t="s" s="4">
        <v>5</v>
      </c>
      <c r="D14" t="s" s="5">
        <v>93</v>
      </c>
    </row>
    <row r="15">
      <c r="B15" t="s" s="3">
        <v>111</v>
      </c>
      <c r="C15" s="3"/>
      <c r="D15" s="3"/>
    </row>
    <row r="16">
      <c r="B16" s="4"/>
      <c r="C16" t="s" s="4">
        <v>5</v>
      </c>
      <c r="D16" t="s" s="5">
        <v>111</v>
      </c>
    </row>
    <row r="17">
      <c r="B17" t="s" s="3">
        <v>117</v>
      </c>
      <c r="C17" s="3"/>
      <c r="D17" s="3"/>
    </row>
    <row r="18">
      <c r="B18" s="4"/>
      <c r="C18" t="s" s="4">
        <v>5</v>
      </c>
      <c r="D18" t="s" s="5">
        <v>117</v>
      </c>
    </row>
    <row r="19">
      <c r="B19" t="s" s="3">
        <v>128</v>
      </c>
      <c r="C19" s="3"/>
      <c r="D19" s="3"/>
    </row>
    <row r="20">
      <c r="B20" s="4"/>
      <c r="C20" t="s" s="4">
        <v>5</v>
      </c>
      <c r="D20" t="s" s="5">
        <v>128</v>
      </c>
    </row>
    <row r="21">
      <c r="B21" t="s" s="3">
        <v>138</v>
      </c>
      <c r="C21" s="3"/>
      <c r="D21" s="3"/>
    </row>
    <row r="22">
      <c r="B22" s="4"/>
      <c r="C22" t="s" s="4">
        <v>5</v>
      </c>
      <c r="D22" t="s" s="5">
        <v>138</v>
      </c>
    </row>
  </sheetData>
  <mergeCells count="1">
    <mergeCell ref="B3:D3"/>
  </mergeCells>
  <hyperlinks>
    <hyperlink ref="D10" location="'Instructions'!R1C1" tooltip="" display="Instructions"/>
    <hyperlink ref="D12" location="'Nutrients_from_wastewater'!R1C1" tooltip="" display="Nutrients_from_wastewater"/>
    <hyperlink ref="D14" location="'Nutrients_from_current_land_use'!R1C1" tooltip="" display="Nutrients_from_current_land_use"/>
    <hyperlink ref="D16" location="'Nutrients_from_future_land_use'!R1C1" tooltip="" display="Nutrients_from_future_land_use"/>
    <hyperlink ref="D18" location="'SuDS'!R1C1" tooltip="" display="SuDS"/>
    <hyperlink ref="D20" location="'Final_nutrient_budgets'!R1C1" tooltip="" display="Final_nutrient_budgets"/>
    <hyperlink ref="D22" location="'Value_look_up_tables'!R1C1" tooltip="" display="Value_look_up_tables"/>
  </hyperlinks>
</worksheet>
</file>

<file path=xl/worksheets/sheet2.xml><?xml version="1.0" encoding="utf-8"?>
<worksheet xmlns:r="http://schemas.openxmlformats.org/officeDocument/2006/relationships" xmlns="http://schemas.openxmlformats.org/spreadsheetml/2006/main">
  <dimension ref="A1:E68"/>
  <sheetViews>
    <sheetView workbookViewId="0" showGridLines="0" defaultGridColor="1"/>
  </sheetViews>
  <sheetFormatPr defaultColWidth="8.83333" defaultRowHeight="15.6" customHeight="1" outlineLevelRow="0" outlineLevelCol="0"/>
  <cols>
    <col min="1" max="1" width="133.5" style="6" customWidth="1"/>
    <col min="2" max="2" width="44.8516" style="6" customWidth="1"/>
    <col min="3" max="5" width="8.5" style="6" customWidth="1"/>
    <col min="6" max="16384" width="8.85156" style="6" customWidth="1"/>
  </cols>
  <sheetData>
    <row r="1" ht="57" customHeight="1">
      <c r="A1" t="s" s="7">
        <v>6</v>
      </c>
      <c r="B1" s="8"/>
      <c r="C1" s="9"/>
      <c r="D1" s="9"/>
      <c r="E1" s="10"/>
    </row>
    <row r="2" ht="26.25" customHeight="1">
      <c r="A2" t="s" s="11">
        <v>7</v>
      </c>
      <c r="B2" s="12"/>
      <c r="C2" s="13"/>
      <c r="D2" s="13"/>
      <c r="E2" s="14"/>
    </row>
    <row r="3" ht="26.25" customHeight="1">
      <c r="A3" t="s" s="11">
        <v>8</v>
      </c>
      <c r="B3" s="12"/>
      <c r="C3" s="13"/>
      <c r="D3" s="13"/>
      <c r="E3" s="14"/>
    </row>
    <row r="4" ht="30.75" customHeight="1">
      <c r="A4" t="s" s="11">
        <v>9</v>
      </c>
      <c r="B4" s="12"/>
      <c r="C4" s="13"/>
      <c r="D4" s="13"/>
      <c r="E4" s="14"/>
    </row>
    <row r="5" ht="26.25" customHeight="1">
      <c r="A5" t="s" s="11">
        <v>10</v>
      </c>
      <c r="B5" s="12"/>
      <c r="C5" s="13"/>
      <c r="D5" s="13"/>
      <c r="E5" s="14"/>
    </row>
    <row r="6" ht="26.25" customHeight="1">
      <c r="A6" t="s" s="11">
        <v>11</v>
      </c>
      <c r="B6" s="12"/>
      <c r="C6" s="13"/>
      <c r="D6" s="13"/>
      <c r="E6" s="14"/>
    </row>
    <row r="7" ht="50.25" customHeight="1">
      <c r="A7" t="s" s="11">
        <v>12</v>
      </c>
      <c r="B7" s="12"/>
      <c r="C7" s="13"/>
      <c r="D7" s="13"/>
      <c r="E7" s="14"/>
    </row>
    <row r="8" ht="36" customHeight="1">
      <c r="A8" t="s" s="11">
        <v>13</v>
      </c>
      <c r="B8" s="12"/>
      <c r="C8" s="13"/>
      <c r="D8" s="13"/>
      <c r="E8" s="14"/>
    </row>
    <row r="9" ht="37.5" customHeight="1">
      <c r="A9" t="s" s="15">
        <v>14</v>
      </c>
      <c r="B9" s="16"/>
      <c r="C9" s="13"/>
      <c r="D9" s="13"/>
      <c r="E9" s="14"/>
    </row>
    <row r="10" ht="37.5" customHeight="1">
      <c r="A10" t="s" s="17">
        <v>15</v>
      </c>
      <c r="B10" t="s" s="17">
        <v>16</v>
      </c>
      <c r="C10" s="12"/>
      <c r="D10" s="13"/>
      <c r="E10" s="14"/>
    </row>
    <row r="11" ht="20.25" customHeight="1">
      <c r="A11" t="s" s="11">
        <v>17</v>
      </c>
      <c r="B11" t="s" s="11">
        <v>18</v>
      </c>
      <c r="C11" s="12"/>
      <c r="D11" s="13"/>
      <c r="E11" s="14"/>
    </row>
    <row r="12" ht="20.25" customHeight="1">
      <c r="A12" t="s" s="11">
        <v>19</v>
      </c>
      <c r="B12" t="s" s="11">
        <v>20</v>
      </c>
      <c r="C12" s="12"/>
      <c r="D12" s="13"/>
      <c r="E12" s="14"/>
    </row>
    <row r="13" ht="20.25" customHeight="1">
      <c r="A13" t="s" s="11">
        <v>21</v>
      </c>
      <c r="B13" t="s" s="11">
        <v>22</v>
      </c>
      <c r="C13" s="12"/>
      <c r="D13" s="13"/>
      <c r="E13" s="14"/>
    </row>
    <row r="14" ht="20.25" customHeight="1">
      <c r="A14" t="s" s="11">
        <v>23</v>
      </c>
      <c r="B14" t="s" s="11">
        <v>24</v>
      </c>
      <c r="C14" s="12"/>
      <c r="D14" s="13"/>
      <c r="E14" s="14"/>
    </row>
    <row r="15" ht="20.25" customHeight="1">
      <c r="A15" t="s" s="11">
        <v>25</v>
      </c>
      <c r="B15" t="s" s="11">
        <v>26</v>
      </c>
      <c r="C15" s="12"/>
      <c r="D15" s="13"/>
      <c r="E15" s="14"/>
    </row>
    <row r="16" ht="37.5" customHeight="1">
      <c r="A16" t="s" s="15">
        <v>27</v>
      </c>
      <c r="B16" s="18"/>
      <c r="C16" s="13"/>
      <c r="D16" s="13"/>
      <c r="E16" s="14"/>
    </row>
    <row r="17" ht="24" customHeight="1">
      <c r="A17" t="s" s="11">
        <v>28</v>
      </c>
      <c r="B17" s="12"/>
      <c r="C17" s="13"/>
      <c r="D17" s="13"/>
      <c r="E17" s="14"/>
    </row>
    <row r="18" ht="36.75" customHeight="1">
      <c r="A18" t="s" s="11">
        <v>29</v>
      </c>
      <c r="B18" s="12"/>
      <c r="C18" s="13"/>
      <c r="D18" s="13"/>
      <c r="E18" s="14"/>
    </row>
    <row r="19" ht="36.75" customHeight="1">
      <c r="A19" t="s" s="11">
        <v>30</v>
      </c>
      <c r="B19" s="12"/>
      <c r="C19" s="13"/>
      <c r="D19" s="13"/>
      <c r="E19" s="14"/>
    </row>
    <row r="20" ht="66" customHeight="1">
      <c r="A20" t="s" s="11">
        <v>31</v>
      </c>
      <c r="B20" s="12"/>
      <c r="C20" s="13"/>
      <c r="D20" s="13"/>
      <c r="E20" s="14"/>
    </row>
    <row r="21" ht="33" customHeight="1">
      <c r="A21" t="s" s="11">
        <v>32</v>
      </c>
      <c r="B21" s="12"/>
      <c r="C21" s="13"/>
      <c r="D21" s="13"/>
      <c r="E21" s="14"/>
    </row>
    <row r="22" ht="24" customHeight="1">
      <c r="A22" t="s" s="11">
        <v>33</v>
      </c>
      <c r="B22" s="12"/>
      <c r="C22" s="13"/>
      <c r="D22" s="13"/>
      <c r="E22" s="14"/>
    </row>
    <row r="23" ht="32.25" customHeight="1">
      <c r="A23" t="s" s="11">
        <v>34</v>
      </c>
      <c r="B23" s="12"/>
      <c r="C23" s="13"/>
      <c r="D23" s="13"/>
      <c r="E23" s="14"/>
    </row>
    <row r="24" ht="21.75" customHeight="1">
      <c r="A24" t="s" s="11">
        <v>35</v>
      </c>
      <c r="B24" s="12"/>
      <c r="C24" s="13"/>
      <c r="D24" s="13"/>
      <c r="E24" s="14"/>
    </row>
    <row r="25" ht="36" customHeight="1">
      <c r="A25" t="s" s="11">
        <v>36</v>
      </c>
      <c r="B25" s="12"/>
      <c r="C25" s="13"/>
      <c r="D25" s="13"/>
      <c r="E25" s="14"/>
    </row>
    <row r="26" ht="51" customHeight="1">
      <c r="A26" t="s" s="11">
        <v>37</v>
      </c>
      <c r="B26" s="12"/>
      <c r="C26" s="13"/>
      <c r="D26" s="13"/>
      <c r="E26" s="14"/>
    </row>
    <row r="27" ht="34.5" customHeight="1">
      <c r="A27" t="s" s="11">
        <v>38</v>
      </c>
      <c r="B27" s="12"/>
      <c r="C27" s="13"/>
      <c r="D27" s="13"/>
      <c r="E27" s="14"/>
    </row>
    <row r="28" ht="37.5" customHeight="1">
      <c r="A28" t="s" s="15">
        <v>39</v>
      </c>
      <c r="B28" s="12"/>
      <c r="C28" s="13"/>
      <c r="D28" s="13"/>
      <c r="E28" s="14"/>
    </row>
    <row r="29" ht="20.25" customHeight="1">
      <c r="A29" t="s" s="11">
        <v>40</v>
      </c>
      <c r="B29" s="12"/>
      <c r="C29" s="13"/>
      <c r="D29" s="13"/>
      <c r="E29" s="14"/>
    </row>
    <row r="30" ht="50.25" customHeight="1">
      <c r="A30" t="s" s="11">
        <v>41</v>
      </c>
      <c r="B30" s="12"/>
      <c r="C30" s="13"/>
      <c r="D30" s="13"/>
      <c r="E30" s="14"/>
    </row>
    <row r="31" ht="51.75" customHeight="1">
      <c r="A31" t="s" s="11">
        <v>42</v>
      </c>
      <c r="B31" s="12"/>
      <c r="C31" s="13"/>
      <c r="D31" s="13"/>
      <c r="E31" s="14"/>
    </row>
    <row r="32" ht="151.5" customHeight="1">
      <c r="A32" t="s" s="11">
        <v>43</v>
      </c>
      <c r="B32" s="12"/>
      <c r="C32" s="13"/>
      <c r="D32" s="13"/>
      <c r="E32" s="14"/>
    </row>
    <row r="33" ht="46.5" customHeight="1">
      <c r="A33" t="s" s="11">
        <v>44</v>
      </c>
      <c r="B33" s="12"/>
      <c r="C33" s="13"/>
      <c r="D33" s="13"/>
      <c r="E33" s="14"/>
    </row>
    <row r="34" ht="51" customHeight="1">
      <c r="A34" t="s" s="11">
        <v>45</v>
      </c>
      <c r="B34" s="12"/>
      <c r="C34" s="13"/>
      <c r="D34" s="13"/>
      <c r="E34" s="14"/>
    </row>
    <row r="35" ht="37.5" customHeight="1">
      <c r="A35" t="s" s="11">
        <v>46</v>
      </c>
      <c r="B35" s="12"/>
      <c r="C35" s="13"/>
      <c r="D35" s="13"/>
      <c r="E35" s="14"/>
    </row>
    <row r="36" ht="141" customHeight="1">
      <c r="A36" t="s" s="11">
        <v>47</v>
      </c>
      <c r="B36" s="12"/>
      <c r="C36" s="13"/>
      <c r="D36" s="13"/>
      <c r="E36" s="14"/>
    </row>
    <row r="37" ht="37.5" customHeight="1">
      <c r="A37" t="s" s="15">
        <v>48</v>
      </c>
      <c r="B37" s="12"/>
      <c r="C37" s="13"/>
      <c r="D37" s="13"/>
      <c r="E37" s="14"/>
    </row>
    <row r="38" ht="79.5" customHeight="1">
      <c r="A38" t="s" s="11">
        <v>49</v>
      </c>
      <c r="B38" s="12"/>
      <c r="C38" s="13"/>
      <c r="D38" s="13"/>
      <c r="E38" s="14"/>
    </row>
    <row r="39" ht="66.75" customHeight="1">
      <c r="A39" t="s" s="11">
        <v>50</v>
      </c>
      <c r="B39" s="12"/>
      <c r="C39" s="13"/>
      <c r="D39" s="13"/>
      <c r="E39" s="14"/>
    </row>
    <row r="40" ht="25.5" customHeight="1">
      <c r="A40" t="s" s="11">
        <v>51</v>
      </c>
      <c r="B40" s="12"/>
      <c r="C40" s="13"/>
      <c r="D40" s="13"/>
      <c r="E40" s="14"/>
    </row>
    <row r="41" ht="37.5" customHeight="1">
      <c r="A41" t="s" s="15">
        <v>52</v>
      </c>
      <c r="B41" s="12"/>
      <c r="C41" s="13"/>
      <c r="D41" s="13"/>
      <c r="E41" s="14"/>
    </row>
    <row r="42" ht="37.5" customHeight="1">
      <c r="A42" t="s" s="17">
        <v>53</v>
      </c>
      <c r="B42" s="19"/>
      <c r="C42" s="13"/>
      <c r="D42" s="13"/>
      <c r="E42" s="14"/>
    </row>
    <row r="43" ht="35.25" customHeight="1">
      <c r="A43" t="s" s="11">
        <v>54</v>
      </c>
      <c r="B43" s="12"/>
      <c r="C43" s="13"/>
      <c r="D43" s="13"/>
      <c r="E43" s="14"/>
    </row>
    <row r="44" ht="35.25" customHeight="1">
      <c r="A44" t="s" s="11">
        <v>55</v>
      </c>
      <c r="B44" s="12"/>
      <c r="C44" s="13"/>
      <c r="D44" s="13"/>
      <c r="E44" s="14"/>
    </row>
    <row r="45" ht="35.25" customHeight="1">
      <c r="A45" t="s" s="11">
        <v>56</v>
      </c>
      <c r="B45" s="12"/>
      <c r="C45" s="13"/>
      <c r="D45" s="13"/>
      <c r="E45" s="14"/>
    </row>
    <row r="46" ht="35.25" customHeight="1">
      <c r="A46" t="s" s="11">
        <v>57</v>
      </c>
      <c r="B46" s="12"/>
      <c r="C46" s="13"/>
      <c r="D46" s="13"/>
      <c r="E46" s="14"/>
    </row>
    <row r="47" ht="37.5" customHeight="1">
      <c r="A47" t="s" s="15">
        <v>58</v>
      </c>
      <c r="B47" s="12"/>
      <c r="C47" s="13"/>
      <c r="D47" s="13"/>
      <c r="E47" s="14"/>
    </row>
    <row r="48" ht="51.75" customHeight="1">
      <c r="A48" t="s" s="11">
        <v>59</v>
      </c>
      <c r="B48" s="12"/>
      <c r="C48" s="13"/>
      <c r="D48" s="13"/>
      <c r="E48" s="14"/>
    </row>
    <row r="49" ht="203.25" customHeight="1">
      <c r="A49" t="s" s="11">
        <v>60</v>
      </c>
      <c r="B49" s="12"/>
      <c r="C49" s="13"/>
      <c r="D49" s="13"/>
      <c r="E49" s="14"/>
    </row>
    <row r="50" ht="22.5" customHeight="1">
      <c r="A50" t="s" s="11">
        <v>61</v>
      </c>
      <c r="B50" s="12"/>
      <c r="C50" s="13"/>
      <c r="D50" s="13"/>
      <c r="E50" s="14"/>
    </row>
    <row r="51" ht="37.5" customHeight="1">
      <c r="A51" t="s" s="15">
        <v>62</v>
      </c>
      <c r="B51" s="12"/>
      <c r="C51" s="13"/>
      <c r="D51" s="13"/>
      <c r="E51" s="14"/>
    </row>
    <row r="52" ht="36.75" customHeight="1">
      <c r="A52" t="s" s="11">
        <v>63</v>
      </c>
      <c r="B52" s="12"/>
      <c r="C52" s="13"/>
      <c r="D52" s="13"/>
      <c r="E52" s="14"/>
    </row>
    <row r="53" ht="217.5" customHeight="1">
      <c r="A53" t="s" s="11">
        <v>64</v>
      </c>
      <c r="B53" s="12"/>
      <c r="C53" s="13"/>
      <c r="D53" s="13"/>
      <c r="E53" s="14"/>
    </row>
    <row r="54" ht="37.5" customHeight="1">
      <c r="A54" t="s" s="15">
        <v>65</v>
      </c>
      <c r="B54" s="12"/>
      <c r="C54" s="13"/>
      <c r="D54" s="13"/>
      <c r="E54" s="14"/>
    </row>
    <row r="55" ht="35.25" customHeight="1">
      <c r="A55" t="s" s="11">
        <v>66</v>
      </c>
      <c r="B55" s="12"/>
      <c r="C55" s="13"/>
      <c r="D55" s="13"/>
      <c r="E55" s="14"/>
    </row>
    <row r="56" ht="23.25" customHeight="1">
      <c r="A56" t="s" s="11">
        <v>67</v>
      </c>
      <c r="B56" s="12"/>
      <c r="C56" s="13"/>
      <c r="D56" s="13"/>
      <c r="E56" s="14"/>
    </row>
    <row r="57" ht="39" customHeight="1">
      <c r="A57" t="s" s="11">
        <v>68</v>
      </c>
      <c r="B57" s="12"/>
      <c r="C57" s="13"/>
      <c r="D57" s="13"/>
      <c r="E57" s="14"/>
    </row>
    <row r="58" ht="13.55" customHeight="1">
      <c r="A58" s="20"/>
      <c r="B58" s="13"/>
      <c r="C58" s="13"/>
      <c r="D58" s="13"/>
      <c r="E58" s="14"/>
    </row>
    <row r="59" ht="13.55" customHeight="1">
      <c r="A59" s="21"/>
      <c r="B59" s="13"/>
      <c r="C59" s="13"/>
      <c r="D59" s="13"/>
      <c r="E59" s="14"/>
    </row>
    <row r="60" ht="13.55" customHeight="1">
      <c r="A60" s="21"/>
      <c r="B60" s="13"/>
      <c r="C60" s="13"/>
      <c r="D60" s="13"/>
      <c r="E60" s="14"/>
    </row>
    <row r="61" ht="13.55" customHeight="1">
      <c r="A61" s="21"/>
      <c r="B61" s="13"/>
      <c r="C61" s="13"/>
      <c r="D61" s="13"/>
      <c r="E61" s="14"/>
    </row>
    <row r="62" ht="13.55" customHeight="1">
      <c r="A62" s="21"/>
      <c r="B62" s="13"/>
      <c r="C62" s="13"/>
      <c r="D62" s="13"/>
      <c r="E62" s="14"/>
    </row>
    <row r="63" ht="13.55" customHeight="1">
      <c r="A63" s="21"/>
      <c r="B63" s="13"/>
      <c r="C63" s="13"/>
      <c r="D63" s="13"/>
      <c r="E63" s="14"/>
    </row>
    <row r="64" ht="13.55" customHeight="1">
      <c r="A64" s="21"/>
      <c r="B64" s="13"/>
      <c r="C64" s="13"/>
      <c r="D64" s="13"/>
      <c r="E64" s="14"/>
    </row>
    <row r="65" ht="13.55" customHeight="1">
      <c r="A65" s="21"/>
      <c r="B65" s="13"/>
      <c r="C65" s="13"/>
      <c r="D65" s="13"/>
      <c r="E65" s="14"/>
    </row>
    <row r="66" ht="13.55" customHeight="1">
      <c r="A66" s="21"/>
      <c r="B66" s="13"/>
      <c r="C66" s="13"/>
      <c r="D66" s="13"/>
      <c r="E66" s="14"/>
    </row>
    <row r="67" ht="13.55" customHeight="1">
      <c r="A67" s="21"/>
      <c r="B67" s="13"/>
      <c r="C67" s="13"/>
      <c r="D67" s="13"/>
      <c r="E67" s="14"/>
    </row>
    <row r="68" ht="16.6" customHeight="1">
      <c r="A68" s="22"/>
      <c r="B68" s="23"/>
      <c r="C68" s="23"/>
      <c r="D68" s="23"/>
      <c r="E68" s="24"/>
    </row>
  </sheetData>
  <hyperlinks>
    <hyperlink ref="B11" location="'Nutrients_from_wastewater'!R1C1" tooltip="" display="Nutrients from wastewater"/>
    <hyperlink ref="B12" location="'Nutrients_from_current_land_use'!R1C1" tooltip="" display="Nutrients from current land use"/>
    <hyperlink ref="B13" location="'Nutrients_from_future_land_use'!R1C1" tooltip="" display="Nutrients from future land use"/>
    <hyperlink ref="B14" location="'SuDS'!R1C1" tooltip="" display="SuDS"/>
    <hyperlink ref="B15" location="'Final_nutrient_budgets'!R1C1" tooltip="" display="Final_nutrient_budgets"/>
    <hyperlink ref="A22" r:id="rId1" location="" tooltip="" display="The guidance to this calculator and gives further information on the user inputs required."/>
    <hyperlink ref="A26" r:id="rId2" location="" tooltip=""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hyperlink ref="A39" r:id="rId3" location="" tooltip=""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hyperlink ref="A40" r:id="rId4" location="" tooltip="" display="The calculator guidance gives further information about the landcover types used."/>
    <hyperlink ref="A43" r:id="rId5" location="" tooltip="" display="The operational catchment within which the development is located can be found using the Environment Agency Catchment Data Explorer"/>
    <hyperlink ref="A44" r:id="rId6" location="" tooltip="" display="The drainage associated with the predominant soil type within the development site can be found using the Soilscapes Map"/>
    <hyperlink ref="A45" r:id="rId7" location="" tooltip="" display="The annual average rainfall that the development will receive can be found using the National River Flow Archive for the '42019- Tanners Brook at Millbrook'"/>
    <hyperlink ref="A46" r:id="rId8" location="" tooltip="" display="Whether the development is located within a nitrate vulnerable zone (NVZ) can be found using the UK Soil Observatory 'Nitrate Vulnerable Zones - England' map"/>
    <hyperlink ref="A50" r:id="rId9" location="" tooltip="" display="The calculator guidance gives further information about the landcover types used in this calculator."/>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24"/>
  <sheetViews>
    <sheetView workbookViewId="0" showGridLines="0" defaultGridColor="1"/>
  </sheetViews>
  <sheetFormatPr defaultColWidth="8.83333" defaultRowHeight="14.45" customHeight="1" outlineLevelRow="0" outlineLevelCol="0"/>
  <cols>
    <col min="1" max="1" width="121.672" style="25" customWidth="1"/>
    <col min="2" max="2" width="25.8516" style="25" customWidth="1"/>
    <col min="3" max="3" width="27.1719" style="25" customWidth="1"/>
    <col min="4" max="5" width="30.5" style="25" customWidth="1"/>
    <col min="6" max="16384" width="8.85156" style="25" customWidth="1"/>
  </cols>
  <sheetData>
    <row r="1" ht="50.25" customHeight="1">
      <c r="A1" t="s" s="7">
        <v>70</v>
      </c>
      <c r="B1" s="26"/>
      <c r="C1" s="27"/>
      <c r="D1" s="27"/>
      <c r="E1" s="28"/>
    </row>
    <row r="2" ht="409.5" customHeight="1">
      <c r="A2" t="s" s="29">
        <v>71</v>
      </c>
      <c r="B2" s="30"/>
      <c r="C2" s="31"/>
      <c r="D2" s="31"/>
      <c r="E2" s="32"/>
    </row>
    <row r="3" ht="37.5" customHeight="1">
      <c r="A3" t="s" s="15">
        <v>72</v>
      </c>
      <c r="B3" s="33"/>
      <c r="C3" s="34"/>
      <c r="D3" s="31"/>
      <c r="E3" s="32"/>
    </row>
    <row r="4" ht="77.25" customHeight="1">
      <c r="A4" t="s" s="17">
        <v>73</v>
      </c>
      <c r="B4" t="s" s="17">
        <v>74</v>
      </c>
      <c r="C4" t="s" s="17">
        <v>75</v>
      </c>
      <c r="D4" s="30"/>
      <c r="E4" s="32"/>
    </row>
    <row r="5" ht="20.25" customHeight="1">
      <c r="A5" t="s" s="35">
        <v>76</v>
      </c>
      <c r="B5" s="36">
        <v>46539</v>
      </c>
      <c r="C5" s="37"/>
      <c r="D5" s="30"/>
      <c r="E5" s="32"/>
    </row>
    <row r="6" ht="20.25" customHeight="1">
      <c r="A6" t="s" s="35">
        <v>77</v>
      </c>
      <c r="B6" s="38">
        <v>2.6</v>
      </c>
      <c r="C6" s="37"/>
      <c r="D6" s="30"/>
      <c r="E6" s="32"/>
    </row>
    <row r="7" ht="20.25" customHeight="1">
      <c r="A7" t="s" s="35">
        <v>78</v>
      </c>
      <c r="B7" s="39">
        <v>120</v>
      </c>
      <c r="C7" s="37"/>
      <c r="D7" s="30"/>
      <c r="E7" s="32"/>
    </row>
    <row r="8" ht="20.25" customHeight="1">
      <c r="A8" t="s" s="35">
        <v>79</v>
      </c>
      <c r="B8" s="39">
        <v>1</v>
      </c>
      <c r="C8" s="37"/>
      <c r="D8" s="30"/>
      <c r="E8" s="32"/>
    </row>
    <row r="9" ht="20.25" customHeight="1">
      <c r="A9" t="s" s="35">
        <v>80</v>
      </c>
      <c r="B9" t="s" s="40">
        <v>81</v>
      </c>
      <c r="C9" s="37"/>
      <c r="D9" s="30"/>
      <c r="E9" s="32"/>
    </row>
    <row r="10" ht="39.75" customHeight="1">
      <c r="A10" t="s" s="35">
        <v>82</v>
      </c>
      <c r="B10" t="s" s="40">
        <v>83</v>
      </c>
      <c r="C10" s="37"/>
      <c r="D10" s="30"/>
      <c r="E10" s="32"/>
    </row>
    <row r="11" ht="20.25" customHeight="1">
      <c r="A11" t="s" s="35">
        <v>84</v>
      </c>
      <c r="B11" s="41">
        <v>7.7</v>
      </c>
      <c r="C11" s="42"/>
      <c r="D11" s="30"/>
      <c r="E11" s="32"/>
    </row>
    <row r="12" ht="20.25" customHeight="1">
      <c r="A12" t="str" s="42" cm="1">
        <f t="array" ref="A12">_xlfn.IFERROR(IF(AND($B$5&lt;DATE(2025,1,1),(VLOOKUP($B$10,'Value_look_up_tables'!$A$5:$E$84,3,FALSE))&gt;(VLOOKUP($B$10,'Value_look_up_tables'!$A$5:$E$84,5,FALSE))),"Post 2025 WwTW N permit (mg TN/litre):","Not applicable"),"Not applicable")</f>
        <v>Not applicable</v>
      </c>
      <c r="B12" t="str" s="43">
        <v>Not applicable</v>
      </c>
      <c r="C12" s="37"/>
      <c r="D12" s="30"/>
      <c r="E12" s="32"/>
    </row>
    <row r="13" ht="20.25" customHeight="1">
      <c r="A13" t="str" s="42" cm="1">
        <f t="array" ref="A13">_xlfn.IFERROR(IF(AND($B$5&lt;DATE(2030,4,1),(VLOOKUP($B$10,'Value_look_up_tables'!$A$5:$J$84,5,FALSE))&gt;(VLOOKUP($B$10,'Value_look_up_tables'!$A$5:$J$84,9,FALSE))),"Post 2030 WwTW N permit (mg TN/litre):","Not applicable"),"Not applicable")</f>
        <v>Not applicable</v>
      </c>
      <c r="B13" t="str" s="43">
        <v>Not applicable</v>
      </c>
      <c r="C13" s="37"/>
      <c r="D13" s="30"/>
      <c r="E13" s="32"/>
    </row>
    <row r="14" ht="37.5" customHeight="1">
      <c r="A14" t="s" s="15">
        <v>86</v>
      </c>
      <c r="B14" s="44"/>
      <c r="C14" s="45"/>
      <c r="D14" s="31"/>
      <c r="E14" s="32"/>
    </row>
    <row r="15" ht="23.25" customHeight="1">
      <c r="A15" t="s" s="46">
        <v>87</v>
      </c>
      <c r="B15" t="s" s="17">
        <v>88</v>
      </c>
      <c r="C15" s="30"/>
      <c r="D15" s="31"/>
      <c r="E15" s="32"/>
    </row>
    <row r="16" ht="20.25" customHeight="1">
      <c r="A16" t="str" s="47" cm="1">
        <f t="array" ref="A16">_xlfn.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48"/>
      <c r="C16" s="30"/>
      <c r="D16" s="31"/>
      <c r="E16" s="32"/>
    </row>
    <row r="17" ht="20.25" customHeight="1">
      <c r="A17" t="s" s="35">
        <v>90</v>
      </c>
      <c r="B17" s="41" cm="1">
        <f t="array" ref="B17">IF(ISBLANK(B8),0,B6*B8)</f>
        <v>2.6</v>
      </c>
      <c r="C17" s="30"/>
      <c r="D17" s="31"/>
      <c r="E17" s="32"/>
    </row>
    <row r="18" ht="20.25" customHeight="1">
      <c r="A18" t="s" s="35">
        <v>91</v>
      </c>
      <c r="B18" s="41" cm="1">
        <f t="array" ref="B18">_xlfn.IFERROR(B17*B7,0)</f>
        <v>312</v>
      </c>
      <c r="C18" s="30"/>
      <c r="D18" s="31"/>
      <c r="E18" s="32"/>
    </row>
    <row r="19" ht="20.25" customHeight="1">
      <c r="A19" t="s" s="35">
        <v>92</v>
      </c>
      <c r="B19" s="41">
        <v>0.79</v>
      </c>
      <c r="C19" s="30"/>
      <c r="D19" s="31"/>
      <c r="E19" s="32"/>
    </row>
    <row r="20" ht="20.25" customHeight="1">
      <c r="A20" t="str" s="47" cm="1">
        <f t="array" ref="A20">_xlfn.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49"/>
      <c r="C20" s="30"/>
      <c r="D20" s="31"/>
      <c r="E20" s="32"/>
    </row>
    <row r="21" ht="20.25" customHeight="1">
      <c r="A21" t="str" s="42" cm="1">
        <f t="array" ref="A21">_xlfn.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t="str" s="43">
        <v>Not applicable</v>
      </c>
      <c r="C21" s="30"/>
      <c r="D21" s="31"/>
      <c r="E21" s="32"/>
    </row>
    <row r="22" ht="20.25" customHeight="1">
      <c r="A22" t="str" s="47" cm="1">
        <f t="array" ref="A22">_xlfn.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49"/>
      <c r="C22" s="30"/>
      <c r="D22" s="31"/>
      <c r="E22" s="32"/>
    </row>
    <row r="23" ht="20.25" customHeight="1">
      <c r="A23" t="str" s="42" cm="1">
        <f t="array" ref="A23">_xlfn.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t="str" s="43" cm="1">
        <f t="array" ref="B23">_xlfn.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c r="C23" s="30"/>
      <c r="D23" s="31"/>
      <c r="E23" s="32"/>
    </row>
    <row r="24" ht="13.55" customHeight="1">
      <c r="A24" s="50"/>
      <c r="B24" s="51"/>
      <c r="C24" s="52"/>
      <c r="D24" s="52"/>
      <c r="E24" s="53"/>
    </row>
  </sheetData>
  <dataValidations count="2">
    <dataValidation type="list" allowBlank="1" showInputMessage="1" showErrorMessage="1" sqref="B9">
      <formula1>"Yes,No"</formula1>
    </dataValidation>
    <dataValidation type="list" allowBlank="1" showInputMessage="1" showErrorMessage="1" sqref="B10">
      <formula1>"Ashlett Creek WwTW,Arreton WwTW,Bank WwTW,Barn Close Ashmansworth WwTW,Barton Stacey WwTW,Beaulieu Hummicks WwTW,Beaulieu Village WwTW,Bishops Waltham WwTW,Blackwater S.T.W.,Boldre WwTW,Bosham WwTW,Brockenhurst WwTW,Budds Farm WwTW,Calbourne WwTW"</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F30"/>
  <sheetViews>
    <sheetView workbookViewId="0" showGridLines="0" defaultGridColor="1"/>
  </sheetViews>
  <sheetFormatPr defaultColWidth="9.16667" defaultRowHeight="15.6" customHeight="1" outlineLevelRow="0" outlineLevelCol="0"/>
  <cols>
    <col min="1" max="1" width="87.8516" style="54" customWidth="1"/>
    <col min="2" max="2" width="40.5" style="54" customWidth="1"/>
    <col min="3" max="3" width="23.8516" style="54" customWidth="1"/>
    <col min="4" max="4" width="76.6719" style="54" customWidth="1"/>
    <col min="5" max="6" width="8.5" style="54" customWidth="1"/>
    <col min="7" max="16384" width="9.17188" style="54" customWidth="1"/>
  </cols>
  <sheetData>
    <row r="1" ht="49.5" customHeight="1">
      <c r="A1" t="s" s="7">
        <v>94</v>
      </c>
      <c r="B1" s="55"/>
      <c r="C1" s="56"/>
      <c r="D1" s="56"/>
      <c r="E1" s="9"/>
      <c r="F1" s="10"/>
    </row>
    <row r="2" ht="409.5" customHeight="1">
      <c r="A2" t="s" s="29">
        <v>95</v>
      </c>
      <c r="B2" s="19"/>
      <c r="C2" s="57"/>
      <c r="D2" s="57"/>
      <c r="E2" s="57"/>
      <c r="F2" s="14"/>
    </row>
    <row r="3" ht="48.75" customHeight="1">
      <c r="A3" t="s" s="15">
        <v>96</v>
      </c>
      <c r="B3" s="58"/>
      <c r="C3" s="57"/>
      <c r="D3" s="13"/>
      <c r="E3" s="13"/>
      <c r="F3" s="14"/>
    </row>
    <row r="4" ht="45" customHeight="1">
      <c r="A4" t="s" s="46">
        <v>73</v>
      </c>
      <c r="B4" t="s" s="17">
        <v>74</v>
      </c>
      <c r="C4" s="19"/>
      <c r="D4" s="13"/>
      <c r="E4" s="13"/>
      <c r="F4" s="14"/>
    </row>
    <row r="5" ht="23.25" customHeight="1">
      <c r="A5" t="s" s="11">
        <v>97</v>
      </c>
      <c r="B5" t="s" s="59">
        <v>98</v>
      </c>
      <c r="C5" s="12"/>
      <c r="D5" s="13"/>
      <c r="E5" s="13"/>
      <c r="F5" s="14"/>
    </row>
    <row r="6" ht="23.25" customHeight="1">
      <c r="A6" t="s" s="11">
        <v>99</v>
      </c>
      <c r="B6" t="s" s="59">
        <v>100</v>
      </c>
      <c r="C6" s="12"/>
      <c r="D6" s="13"/>
      <c r="E6" s="13"/>
      <c r="F6" s="14"/>
    </row>
    <row r="7" ht="23.25" customHeight="1">
      <c r="A7" t="s" s="11">
        <v>101</v>
      </c>
      <c r="B7" t="s" s="59">
        <v>102</v>
      </c>
      <c r="C7" s="12"/>
      <c r="D7" s="13"/>
      <c r="E7" s="13"/>
      <c r="F7" s="14"/>
    </row>
    <row r="8" ht="23.25" customHeight="1">
      <c r="A8" t="s" s="11">
        <v>103</v>
      </c>
      <c r="B8" t="s" s="59">
        <v>81</v>
      </c>
      <c r="C8" s="12"/>
      <c r="D8" s="13"/>
      <c r="E8" s="13"/>
      <c r="F8" s="14"/>
    </row>
    <row r="9" ht="48" customHeight="1">
      <c r="A9" t="s" s="17">
        <v>104</v>
      </c>
      <c r="B9" s="60"/>
      <c r="C9" s="61"/>
      <c r="D9" s="61"/>
      <c r="E9" s="13"/>
      <c r="F9" s="14"/>
    </row>
    <row r="10" ht="72.75" customHeight="1">
      <c r="A10" t="s" s="17">
        <v>105</v>
      </c>
      <c r="B10" t="s" s="17">
        <v>106</v>
      </c>
      <c r="C10" t="s" s="17">
        <v>107</v>
      </c>
      <c r="D10" t="s" s="17">
        <v>108</v>
      </c>
      <c r="E10" s="12"/>
      <c r="F10" s="14"/>
    </row>
    <row r="11" ht="37.5" customHeight="1">
      <c r="A11" t="s" s="59">
        <v>109</v>
      </c>
      <c r="B11" s="62">
        <v>0.1</v>
      </c>
      <c r="C11" s="41">
        <v>1.724147967150</v>
      </c>
      <c r="D11" t="str" s="63">
        <v>Not applicable</v>
      </c>
      <c r="E11" s="12"/>
      <c r="F11" s="14"/>
    </row>
    <row r="12" ht="37.5" customHeight="1">
      <c r="A12" s="64"/>
      <c r="B12" s="62"/>
      <c r="C12" s="41">
        <v>0</v>
      </c>
      <c r="D12" t="str" s="63">
        <v>Not applicable</v>
      </c>
      <c r="E12" s="12"/>
      <c r="F12" s="14"/>
    </row>
    <row r="13" ht="37.5" customHeight="1">
      <c r="A13" s="64"/>
      <c r="B13" s="62"/>
      <c r="C13" s="41">
        <v>0</v>
      </c>
      <c r="D13" t="str" s="63">
        <v>Not applicable</v>
      </c>
      <c r="E13" s="12"/>
      <c r="F13" s="14"/>
    </row>
    <row r="14" ht="37.5" customHeight="1">
      <c r="A14" s="64"/>
      <c r="B14" s="62"/>
      <c r="C14" s="41">
        <v>0</v>
      </c>
      <c r="D14" t="str" s="63">
        <v>Not applicable</v>
      </c>
      <c r="E14" s="12"/>
      <c r="F14" s="14"/>
    </row>
    <row r="15" ht="37.5" customHeight="1">
      <c r="A15" s="64"/>
      <c r="B15" s="62"/>
      <c r="C15" s="41">
        <v>0</v>
      </c>
      <c r="D15" t="str" s="63">
        <v>Not applicable</v>
      </c>
      <c r="E15" s="12"/>
      <c r="F15" s="14"/>
    </row>
    <row r="16" ht="37.5" customHeight="1">
      <c r="A16" s="64"/>
      <c r="B16" s="62"/>
      <c r="C16" s="41">
        <v>0</v>
      </c>
      <c r="D16" t="str" s="63">
        <v>Not applicable</v>
      </c>
      <c r="E16" s="12"/>
      <c r="F16" s="14"/>
    </row>
    <row r="17" ht="37.5" customHeight="1">
      <c r="A17" s="64"/>
      <c r="B17" s="62"/>
      <c r="C17" s="41">
        <v>0</v>
      </c>
      <c r="D17" t="str" s="63">
        <v>Not applicable</v>
      </c>
      <c r="E17" s="12"/>
      <c r="F17" s="14"/>
    </row>
    <row r="18" ht="37.5" customHeight="1">
      <c r="A18" s="64"/>
      <c r="B18" s="62"/>
      <c r="C18" s="41">
        <v>0</v>
      </c>
      <c r="D18" t="str" s="63">
        <v>Not applicable</v>
      </c>
      <c r="E18" s="12"/>
      <c r="F18" s="14"/>
    </row>
    <row r="19" ht="37.5" customHeight="1">
      <c r="A19" s="64"/>
      <c r="B19" s="62"/>
      <c r="C19" s="41">
        <v>0</v>
      </c>
      <c r="D19" t="str" s="63">
        <v>Not applicable</v>
      </c>
      <c r="E19" s="12"/>
      <c r="F19" s="14"/>
    </row>
    <row r="20" ht="37.5" customHeight="1">
      <c r="A20" s="64"/>
      <c r="B20" s="62"/>
      <c r="C20" s="41">
        <v>0</v>
      </c>
      <c r="D20" t="str" s="63">
        <v>Not applicable</v>
      </c>
      <c r="E20" s="12"/>
      <c r="F20" s="14"/>
    </row>
    <row r="21" ht="37.5" customHeight="1">
      <c r="A21" s="64"/>
      <c r="B21" s="62"/>
      <c r="C21" s="41">
        <v>0</v>
      </c>
      <c r="D21" t="str" s="63">
        <v>Not applicable</v>
      </c>
      <c r="E21" s="12"/>
      <c r="F21" s="14"/>
    </row>
    <row r="22" ht="37.5" customHeight="1">
      <c r="A22" s="64"/>
      <c r="B22" s="62"/>
      <c r="C22" s="41">
        <v>0</v>
      </c>
      <c r="D22" t="str" s="63">
        <v>Not applicable</v>
      </c>
      <c r="E22" s="12"/>
      <c r="F22" s="14"/>
    </row>
    <row r="23" ht="37.5" customHeight="1">
      <c r="A23" s="64"/>
      <c r="B23" s="62"/>
      <c r="C23" s="41">
        <v>0</v>
      </c>
      <c r="D23" t="str" s="63">
        <v>Not applicable</v>
      </c>
      <c r="E23" s="12"/>
      <c r="F23" s="14"/>
    </row>
    <row r="24" ht="37.5" customHeight="1">
      <c r="A24" s="64"/>
      <c r="B24" s="62"/>
      <c r="C24" s="41">
        <v>0</v>
      </c>
      <c r="D24" t="str" s="63">
        <v>Not applicable</v>
      </c>
      <c r="E24" s="12"/>
      <c r="F24" s="14"/>
    </row>
    <row r="25" ht="37.5" customHeight="1">
      <c r="A25" s="64"/>
      <c r="B25" s="62"/>
      <c r="C25" s="41">
        <v>0</v>
      </c>
      <c r="D25" t="str" s="63">
        <v>Not applicable</v>
      </c>
      <c r="E25" s="12"/>
      <c r="F25" s="14"/>
    </row>
    <row r="26" ht="37.5" customHeight="1">
      <c r="A26" s="64"/>
      <c r="B26" s="62"/>
      <c r="C26" s="41">
        <v>0</v>
      </c>
      <c r="D26" t="str" s="63">
        <v>Not applicable</v>
      </c>
      <c r="E26" s="12"/>
      <c r="F26" s="14"/>
    </row>
    <row r="27" ht="37.5" customHeight="1">
      <c r="A27" s="64"/>
      <c r="B27" s="62"/>
      <c r="C27" s="41">
        <v>0</v>
      </c>
      <c r="D27" t="str" s="63">
        <v>Not applicable</v>
      </c>
      <c r="E27" s="12"/>
      <c r="F27" s="14"/>
    </row>
    <row r="28" ht="24" customHeight="1">
      <c r="A28" t="s" s="17">
        <v>110</v>
      </c>
      <c r="B28" s="41" cm="1">
        <f t="array" ref="B28">SUM(B11:B27)</f>
        <v>0.1</v>
      </c>
      <c r="C28" s="41" cm="1">
        <f t="array" ref="C28">SUM(C11:C27)</f>
        <v>1.724147967150</v>
      </c>
      <c r="D28" s="48"/>
      <c r="E28" s="12"/>
      <c r="F28" s="14"/>
    </row>
    <row r="29" ht="13.55" customHeight="1">
      <c r="A29" s="20"/>
      <c r="B29" s="65"/>
      <c r="C29" s="65"/>
      <c r="D29" s="65"/>
      <c r="E29" s="13"/>
      <c r="F29" s="14"/>
    </row>
    <row r="30" ht="16.6" customHeight="1">
      <c r="A30" s="66"/>
      <c r="B30" s="23"/>
      <c r="C30" s="23"/>
      <c r="D30" s="23"/>
      <c r="E30" s="23"/>
      <c r="F30" s="67"/>
    </row>
  </sheetData>
  <dataValidations count="5">
    <dataValidation type="list" allowBlank="1" showInputMessage="1" showErrorMessage="1" sqref="B5">
      <formula1>"East Hampshire Rivers,Isle of Wight Rivers,Itchen,Lower Test and Southampton Streams,Langdown Stream,New Forest - Bartley Water,New Forest - Hatchet Sowley,New Forest - Lymington and Beaulieu,Upper and Middle Test,Western Streams"</formula1>
    </dataValidation>
    <dataValidation type="list" allowBlank="1" showInputMessage="1" showErrorMessage="1" sqref="B6">
      <formula1>"Freely draining,Slightly impeded drainage,Impeded drainage,Variable,Surface Wetness,Naturally wet"</formula1>
    </dataValidation>
    <dataValidation type="list" allowBlank="1" showInputMessage="1" showErrorMessage="1" sqref="B7">
      <formula1>"650.1 - 675,675.1 - 700,700.1 - 750,750.1 - 800,800.1 - 850,850.1 - 900,900.1 - 950"</formula1>
    </dataValidation>
    <dataValidation type="list" allowBlank="1" showInputMessage="1" showErrorMessage="1" sqref="B8">
      <formula1>"Yes,No"</formula1>
    </dataValidation>
    <dataValidation type="list" allowBlank="1" showInputMessage="1" showErrorMessage="1" sqref="A11:A27">
      <formula1>"Cereals,General,Horticulture,Pig,Poultry,Dairy,Lowland,Mixed,Greenspace,Woodland,Shrub,Water,Residential urban land,Commercial/industrial urban land,Open urban land,Community food growing"</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E23"/>
  <sheetViews>
    <sheetView workbookViewId="0" showGridLines="0" defaultGridColor="1"/>
  </sheetViews>
  <sheetFormatPr defaultColWidth="9.16667" defaultRowHeight="15.6" customHeight="1" outlineLevelRow="0" outlineLevelCol="0"/>
  <cols>
    <col min="1" max="1" width="78" style="68" customWidth="1"/>
    <col min="2" max="2" width="40.5" style="68" customWidth="1"/>
    <col min="3" max="3" width="24.5" style="68" customWidth="1"/>
    <col min="4" max="5" width="8.5" style="68" customWidth="1"/>
    <col min="6" max="16384" width="9.17188" style="68" customWidth="1"/>
  </cols>
  <sheetData>
    <row r="1" ht="48.75" customHeight="1">
      <c r="A1" t="s" s="7">
        <v>112</v>
      </c>
      <c r="B1" s="69"/>
      <c r="C1" s="70"/>
      <c r="D1" s="27"/>
      <c r="E1" s="28"/>
    </row>
    <row r="2" ht="276.75" customHeight="1">
      <c r="A2" t="s" s="29">
        <v>113</v>
      </c>
      <c r="B2" s="19"/>
      <c r="C2" s="71"/>
      <c r="D2" s="31"/>
      <c r="E2" s="32"/>
    </row>
    <row r="3" ht="47.25" customHeight="1">
      <c r="A3" t="s" s="15">
        <v>114</v>
      </c>
      <c r="B3" s="33"/>
      <c r="C3" s="72"/>
      <c r="D3" s="31"/>
      <c r="E3" s="32"/>
    </row>
    <row r="4" ht="54" customHeight="1">
      <c r="A4" t="s" s="17">
        <v>115</v>
      </c>
      <c r="B4" t="s" s="17">
        <v>106</v>
      </c>
      <c r="C4" t="s" s="17">
        <v>116</v>
      </c>
      <c r="D4" s="30"/>
      <c r="E4" s="32"/>
    </row>
    <row r="5" ht="23.25" customHeight="1">
      <c r="A5" t="s" s="59">
        <v>109</v>
      </c>
      <c r="B5" s="62">
        <v>0.1</v>
      </c>
      <c r="C5" s="41">
        <v>1.724147967150</v>
      </c>
      <c r="D5" s="30"/>
      <c r="E5" s="32"/>
    </row>
    <row r="6" ht="23.25" customHeight="1">
      <c r="A6" s="64"/>
      <c r="B6" s="62"/>
      <c r="C6" s="41">
        <v>0</v>
      </c>
      <c r="D6" s="30"/>
      <c r="E6" s="32"/>
    </row>
    <row r="7" ht="23.25" customHeight="1">
      <c r="A7" s="64"/>
      <c r="B7" s="62"/>
      <c r="C7" s="41">
        <v>0</v>
      </c>
      <c r="D7" s="30"/>
      <c r="E7" s="32"/>
    </row>
    <row r="8" ht="23.25" customHeight="1">
      <c r="A8" s="64"/>
      <c r="B8" s="62"/>
      <c r="C8" s="41">
        <v>0</v>
      </c>
      <c r="D8" s="30"/>
      <c r="E8" s="32"/>
    </row>
    <row r="9" ht="23.25" customHeight="1">
      <c r="A9" s="64"/>
      <c r="B9" s="62"/>
      <c r="C9" s="41">
        <v>0</v>
      </c>
      <c r="D9" s="30"/>
      <c r="E9" s="32"/>
    </row>
    <row r="10" ht="23.25" customHeight="1">
      <c r="A10" s="64"/>
      <c r="B10" s="62"/>
      <c r="C10" s="41">
        <v>0</v>
      </c>
      <c r="D10" s="30"/>
      <c r="E10" s="32"/>
    </row>
    <row r="11" ht="23.25" customHeight="1">
      <c r="A11" s="64"/>
      <c r="B11" s="62"/>
      <c r="C11" s="41">
        <v>0</v>
      </c>
      <c r="D11" s="30"/>
      <c r="E11" s="32"/>
    </row>
    <row r="12" ht="23.25" customHeight="1">
      <c r="A12" s="64"/>
      <c r="B12" s="62"/>
      <c r="C12" s="41">
        <v>0</v>
      </c>
      <c r="D12" s="30"/>
      <c r="E12" s="32"/>
    </row>
    <row r="13" ht="23.25" customHeight="1">
      <c r="A13" s="64"/>
      <c r="B13" s="62"/>
      <c r="C13" s="41">
        <v>0</v>
      </c>
      <c r="D13" s="30"/>
      <c r="E13" s="32"/>
    </row>
    <row r="14" ht="23.25" customHeight="1">
      <c r="A14" s="64"/>
      <c r="B14" s="62"/>
      <c r="C14" s="41">
        <v>0</v>
      </c>
      <c r="D14" s="30"/>
      <c r="E14" s="32"/>
    </row>
    <row r="15" ht="23.25" customHeight="1">
      <c r="A15" s="64"/>
      <c r="B15" s="62"/>
      <c r="C15" s="41">
        <v>0</v>
      </c>
      <c r="D15" s="30"/>
      <c r="E15" s="32"/>
    </row>
    <row r="16" ht="23.25" customHeight="1">
      <c r="A16" s="64"/>
      <c r="B16" s="62"/>
      <c r="C16" s="41">
        <v>0</v>
      </c>
      <c r="D16" s="30"/>
      <c r="E16" s="32"/>
    </row>
    <row r="17" ht="23.25" customHeight="1">
      <c r="A17" s="64"/>
      <c r="B17" s="62"/>
      <c r="C17" s="41">
        <v>0</v>
      </c>
      <c r="D17" s="30"/>
      <c r="E17" s="32"/>
    </row>
    <row r="18" ht="23.25" customHeight="1">
      <c r="A18" s="64"/>
      <c r="B18" s="62"/>
      <c r="C18" s="41">
        <v>0</v>
      </c>
      <c r="D18" s="30"/>
      <c r="E18" s="32"/>
    </row>
    <row r="19" ht="23.25" customHeight="1">
      <c r="A19" s="64"/>
      <c r="B19" s="62"/>
      <c r="C19" s="41">
        <v>0</v>
      </c>
      <c r="D19" s="30"/>
      <c r="E19" s="32"/>
    </row>
    <row r="20" ht="23.25" customHeight="1">
      <c r="A20" s="64"/>
      <c r="B20" s="62"/>
      <c r="C20" s="41">
        <v>0</v>
      </c>
      <c r="D20" s="30"/>
      <c r="E20" s="73"/>
    </row>
    <row r="21" ht="23.25" customHeight="1">
      <c r="A21" s="64"/>
      <c r="B21" s="62"/>
      <c r="C21" s="41">
        <v>0</v>
      </c>
      <c r="D21" s="30"/>
      <c r="E21" s="32"/>
    </row>
    <row r="22" ht="23.25" customHeight="1">
      <c r="A22" t="s" s="17">
        <v>110</v>
      </c>
      <c r="B22" s="41" cm="1">
        <f t="array" ref="B22">SUM(B5:B21)</f>
        <v>0.1</v>
      </c>
      <c r="C22" s="41" cm="1">
        <f t="array" ref="C22">SUM(C5:C21)</f>
        <v>1.724147967150</v>
      </c>
      <c r="D22" s="30"/>
      <c r="E22" s="32"/>
    </row>
    <row r="23" ht="13.55" customHeight="1">
      <c r="A23" s="50"/>
      <c r="B23" s="51"/>
      <c r="C23" s="51"/>
      <c r="D23" s="52"/>
      <c r="E23" s="53"/>
    </row>
  </sheetData>
  <dataValidations count="1">
    <dataValidation type="list" allowBlank="1" showInputMessage="1" showErrorMessage="1" sqref="A5:A21">
      <formula1>"Greenspace,Woodland,Shrub,Water,Residential urban land,Commercial/industrial urban land,Open urban land,Community food growing"</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K31"/>
  <sheetViews>
    <sheetView workbookViewId="0" showGridLines="0" defaultGridColor="1"/>
  </sheetViews>
  <sheetFormatPr defaultColWidth="9.16667" defaultRowHeight="15.6" customHeight="1" outlineLevelRow="0" outlineLevelCol="0"/>
  <cols>
    <col min="1" max="1" width="132.852" style="74" customWidth="1"/>
    <col min="2" max="3" width="19.8516" style="74" customWidth="1"/>
    <col min="4" max="4" width="21.1719" style="74" customWidth="1"/>
    <col min="5" max="5" width="60.8516" style="74" customWidth="1"/>
    <col min="6" max="6" width="25.6719" style="74" customWidth="1"/>
    <col min="7" max="7" width="23.6719" style="74" customWidth="1"/>
    <col min="8" max="8" width="50.6719" style="74" customWidth="1"/>
    <col min="9" max="11" width="8.5" style="74" customWidth="1"/>
    <col min="12" max="16384" width="9.17188" style="74" customWidth="1"/>
  </cols>
  <sheetData>
    <row r="1" ht="63" customHeight="1">
      <c r="A1" t="s" s="7">
        <v>118</v>
      </c>
      <c r="B1" s="69"/>
      <c r="C1" s="70"/>
      <c r="D1" s="70"/>
      <c r="E1" s="9"/>
      <c r="F1" s="9"/>
      <c r="G1" s="9"/>
      <c r="H1" s="9"/>
      <c r="I1" s="9"/>
      <c r="J1" s="9"/>
      <c r="K1" s="10"/>
    </row>
    <row r="2" ht="409.6" customHeight="1">
      <c r="A2" t="s" s="29">
        <v>119</v>
      </c>
      <c r="B2" s="19"/>
      <c r="C2" s="57"/>
      <c r="D2" s="57"/>
      <c r="E2" s="13"/>
      <c r="F2" s="13"/>
      <c r="G2" s="13"/>
      <c r="H2" s="13"/>
      <c r="I2" s="13"/>
      <c r="J2" s="13"/>
      <c r="K2" s="14"/>
    </row>
    <row r="3" ht="46.5" customHeight="1">
      <c r="A3" t="s" s="75">
        <v>120</v>
      </c>
      <c r="B3" s="58"/>
      <c r="C3" s="76"/>
      <c r="D3" s="76"/>
      <c r="E3" s="61"/>
      <c r="F3" s="61"/>
      <c r="G3" s="61"/>
      <c r="H3" s="61"/>
      <c r="I3" s="13"/>
      <c r="J3" s="13"/>
      <c r="K3" s="14"/>
    </row>
    <row r="4" ht="90" customHeight="1">
      <c r="A4" t="s" s="17">
        <v>121</v>
      </c>
      <c r="B4" t="s" s="17">
        <v>122</v>
      </c>
      <c r="C4" t="s" s="17">
        <v>123</v>
      </c>
      <c r="D4" t="s" s="17">
        <v>124</v>
      </c>
      <c r="E4" t="s" s="17">
        <v>125</v>
      </c>
      <c r="F4" t="s" s="17">
        <v>126</v>
      </c>
      <c r="G4" t="s" s="17">
        <v>127</v>
      </c>
      <c r="H4" t="s" s="17">
        <v>108</v>
      </c>
      <c r="I4" s="12"/>
      <c r="J4" s="13"/>
      <c r="K4" s="14"/>
    </row>
    <row r="5" ht="28.5" customHeight="1">
      <c r="A5" s="64"/>
      <c r="B5" s="62"/>
      <c r="C5" s="62"/>
      <c r="D5" s="41">
        <v>0</v>
      </c>
      <c r="E5" s="62"/>
      <c r="F5" s="62"/>
      <c r="G5" s="41" cm="1">
        <f t="array" ref="G5">_xlfn.IFERROR(IF(OR(ISBLANK($A5),ISBLANK($B5),ISBLANK($F5)),0,$C5/100*D5*F5/100),0)</f>
        <v>0</v>
      </c>
      <c r="H5" t="str" s="63" cm="1">
        <f t="array" ref="H5">IF(_xlfn.SUMIFS($B$5:$B$29,$A$5:$A$29,A5)&gt;_xlfn.SUMIFS('Nutrients_from_future_land_use'!$B$5:$B$21,'Nutrients_from_future_land_use'!$A$5:$A$21,A5),"Area of new land covers within SuDS catchment area exceeds the area of new land covers proposed","Not applicable")</f>
        <v>Not applicable</v>
      </c>
      <c r="I5" s="12"/>
      <c r="J5" s="13"/>
      <c r="K5" s="14"/>
    </row>
    <row r="6" ht="28.5" customHeight="1">
      <c r="A6" s="64"/>
      <c r="B6" s="62"/>
      <c r="C6" s="62"/>
      <c r="D6" s="41">
        <v>0</v>
      </c>
      <c r="E6" s="62"/>
      <c r="F6" s="62"/>
      <c r="G6" s="41" cm="1">
        <f t="array" ref="G6">_xlfn.IFERROR(IF(OR(ISBLANK($A6),ISBLANK($B6),ISBLANK($F6)),0,$C6/100*D6*F6/100),0)</f>
        <v>0</v>
      </c>
      <c r="H6" t="str" s="63" cm="1">
        <f t="array" ref="H6">IF(_xlfn.SUMIFS($B$5:$B$29,$A$5:$A$29,A6)&gt;_xlfn.SUMIFS('Nutrients_from_future_land_use'!$B$5:$B$21,'Nutrients_from_future_land_use'!$A$5:$A$21,A6),"Area of new land covers within SuDS catchment area exceeds the area of new land covers proposed","Not applicable")</f>
        <v>Not applicable</v>
      </c>
      <c r="I6" s="12"/>
      <c r="J6" s="13"/>
      <c r="K6" s="14"/>
    </row>
    <row r="7" ht="28.5" customHeight="1">
      <c r="A7" s="64"/>
      <c r="B7" s="62"/>
      <c r="C7" s="62"/>
      <c r="D7" s="41">
        <v>0</v>
      </c>
      <c r="E7" s="62"/>
      <c r="F7" s="62"/>
      <c r="G7" s="41" cm="1">
        <f t="array" ref="G7">_xlfn.IFERROR(IF(OR(ISBLANK($A7),ISBLANK($B7),ISBLANK($F7)),0,$C7/100*D7*F7/100),0)</f>
        <v>0</v>
      </c>
      <c r="H7" t="str" s="63" cm="1">
        <f t="array" ref="H7">IF(_xlfn.SUMIFS($B$5:$B$29,$A$5:$A$29,A7)&gt;_xlfn.SUMIFS('Nutrients_from_future_land_use'!$B$5:$B$21,'Nutrients_from_future_land_use'!$A$5:$A$21,A7),"Area of new land covers within SuDS catchment area exceeds the area of new land covers proposed","Not applicable")</f>
        <v>Not applicable</v>
      </c>
      <c r="I7" s="12"/>
      <c r="J7" s="13"/>
      <c r="K7" s="14"/>
    </row>
    <row r="8" ht="28.5" customHeight="1">
      <c r="A8" s="64"/>
      <c r="B8" s="62"/>
      <c r="C8" s="62"/>
      <c r="D8" s="41">
        <v>0</v>
      </c>
      <c r="E8" s="62"/>
      <c r="F8" s="62"/>
      <c r="G8" s="41" cm="1">
        <f t="array" ref="G8">_xlfn.IFERROR(IF(OR(ISBLANK($A8),ISBLANK($B8),ISBLANK($F8)),0,$C8/100*D8*F8/100),0)</f>
        <v>0</v>
      </c>
      <c r="H8" t="str" s="63" cm="1">
        <f t="array" ref="H8">IF(_xlfn.SUMIFS($B$5:$B$29,$A$5:$A$29,A8)&gt;_xlfn.SUMIFS('Nutrients_from_future_land_use'!$B$5:$B$21,'Nutrients_from_future_land_use'!$A$5:$A$21,A8),"Area of new land covers within SuDS catchment area exceeds the area of new land covers proposed","Not applicable")</f>
        <v>Not applicable</v>
      </c>
      <c r="I8" s="12"/>
      <c r="J8" s="13"/>
      <c r="K8" s="14"/>
    </row>
    <row r="9" ht="28.5" customHeight="1">
      <c r="A9" s="64"/>
      <c r="B9" s="62"/>
      <c r="C9" s="62"/>
      <c r="D9" s="41">
        <v>0</v>
      </c>
      <c r="E9" s="62"/>
      <c r="F9" s="62"/>
      <c r="G9" s="41" cm="1">
        <f t="array" ref="G9">_xlfn.IFERROR(IF(OR(ISBLANK($A9),ISBLANK($B9),ISBLANK($F9)),0,$C9/100*D9*F9/100),0)</f>
        <v>0</v>
      </c>
      <c r="H9" t="str" s="63" cm="1">
        <f t="array" ref="H9">IF(_xlfn.SUMIFS($B$5:$B$29,$A$5:$A$29,A9)&gt;_xlfn.SUMIFS('Nutrients_from_future_land_use'!$B$5:$B$21,'Nutrients_from_future_land_use'!$A$5:$A$21,A9),"Area of new land covers within SuDS catchment area exceeds the area of new land covers proposed","Not applicable")</f>
        <v>Not applicable</v>
      </c>
      <c r="I9" s="12"/>
      <c r="J9" s="13"/>
      <c r="K9" s="77"/>
    </row>
    <row r="10" ht="28.5" customHeight="1">
      <c r="A10" s="64"/>
      <c r="B10" s="62"/>
      <c r="C10" s="62"/>
      <c r="D10" s="41">
        <v>0</v>
      </c>
      <c r="E10" s="62"/>
      <c r="F10" s="62"/>
      <c r="G10" s="41" cm="1">
        <f t="array" ref="G10">_xlfn.IFERROR(IF(OR(ISBLANK($A10),ISBLANK($B10),ISBLANK($F10)),0,$C10/100*D10*F10/100),0)</f>
        <v>0</v>
      </c>
      <c r="H10" t="str" s="63" cm="1">
        <f t="array" ref="H10">IF(_xlfn.SUMIFS($B$5:$B$29,$A$5:$A$29,A10)&gt;_xlfn.SUMIFS('Nutrients_from_future_land_use'!$B$5:$B$21,'Nutrients_from_future_land_use'!$A$5:$A$21,A10),"Area of new land covers within SuDS catchment area exceeds the area of new land covers proposed","Not applicable")</f>
        <v>Not applicable</v>
      </c>
      <c r="I10" s="12"/>
      <c r="J10" s="13"/>
      <c r="K10" s="77"/>
    </row>
    <row r="11" ht="28.5" customHeight="1">
      <c r="A11" s="64"/>
      <c r="B11" s="62"/>
      <c r="C11" s="62"/>
      <c r="D11" s="41">
        <v>0</v>
      </c>
      <c r="E11" s="62"/>
      <c r="F11" s="62"/>
      <c r="G11" s="41" cm="1">
        <f t="array" ref="G11">_xlfn.IFERROR(IF(OR(ISBLANK($A11),ISBLANK($B11),ISBLANK($F11)),0,$C11/100*D11*F11/100),0)</f>
        <v>0</v>
      </c>
      <c r="H11" t="str" s="63" cm="1">
        <f t="array" ref="H11">IF(_xlfn.SUMIFS($B$5:$B$29,$A$5:$A$29,A11)&gt;_xlfn.SUMIFS('Nutrients_from_future_land_use'!$B$5:$B$21,'Nutrients_from_future_land_use'!$A$5:$A$21,A11),"Area of new land covers within SuDS catchment area exceeds the area of new land covers proposed","Not applicable")</f>
        <v>Not applicable</v>
      </c>
      <c r="I11" s="12"/>
      <c r="J11" s="13"/>
      <c r="K11" s="77"/>
    </row>
    <row r="12" ht="28.5" customHeight="1">
      <c r="A12" s="64"/>
      <c r="B12" s="62"/>
      <c r="C12" s="62"/>
      <c r="D12" s="41">
        <v>0</v>
      </c>
      <c r="E12" s="62"/>
      <c r="F12" s="62"/>
      <c r="G12" s="41" cm="1">
        <f t="array" ref="G12">_xlfn.IFERROR(IF(OR(ISBLANK($A12),ISBLANK($B12),ISBLANK($F12)),0,$C12/100*D12*F12/100),0)</f>
        <v>0</v>
      </c>
      <c r="H12" t="str" s="63" cm="1">
        <f t="array" ref="H12">IF(_xlfn.SUMIFS($B$5:$B$29,$A$5:$A$29,A12)&gt;_xlfn.SUMIFS('Nutrients_from_future_land_use'!$B$5:$B$21,'Nutrients_from_future_land_use'!$A$5:$A$21,A12),"Area of new land covers within SuDS catchment area exceeds the area of new land covers proposed","Not applicable")</f>
        <v>Not applicable</v>
      </c>
      <c r="I12" s="12"/>
      <c r="J12" s="13"/>
      <c r="K12" s="77"/>
    </row>
    <row r="13" ht="28.5" customHeight="1">
      <c r="A13" s="64"/>
      <c r="B13" s="62"/>
      <c r="C13" s="62"/>
      <c r="D13" s="41">
        <v>0</v>
      </c>
      <c r="E13" s="62"/>
      <c r="F13" s="62"/>
      <c r="G13" s="41" cm="1">
        <f t="array" ref="G13">_xlfn.IFERROR(IF(OR(ISBLANK($A13),ISBLANK($B13),ISBLANK($F13)),0,$C13/100*D13*F13/100),0)</f>
        <v>0</v>
      </c>
      <c r="H13" t="str" s="63" cm="1">
        <f t="array" ref="H13">IF(_xlfn.SUMIFS($B$5:$B$29,$A$5:$A$29,A13)&gt;_xlfn.SUMIFS('Nutrients_from_future_land_use'!$B$5:$B$21,'Nutrients_from_future_land_use'!$A$5:$A$21,A13),"Area of new land covers within SuDS catchment area exceeds the area of new land covers proposed","Not applicable")</f>
        <v>Not applicable</v>
      </c>
      <c r="I13" s="12"/>
      <c r="J13" s="13"/>
      <c r="K13" s="77"/>
    </row>
    <row r="14" ht="28.5" customHeight="1">
      <c r="A14" s="64"/>
      <c r="B14" s="62"/>
      <c r="C14" s="62"/>
      <c r="D14" s="41">
        <v>0</v>
      </c>
      <c r="E14" s="62"/>
      <c r="F14" s="62"/>
      <c r="G14" s="41" cm="1">
        <f t="array" ref="G14">_xlfn.IFERROR(IF(OR(ISBLANK($A14),ISBLANK($B14),ISBLANK($F14)),0,$C14/100*D14*F14/100),0)</f>
        <v>0</v>
      </c>
      <c r="H14" t="str" s="63" cm="1">
        <f t="array" ref="H14">IF(_xlfn.SUMIFS($B$5:$B$29,$A$5:$A$29,A14)&gt;_xlfn.SUMIFS('Nutrients_from_future_land_use'!$B$5:$B$21,'Nutrients_from_future_land_use'!$A$5:$A$21,A14),"Area of new land covers within SuDS catchment area exceeds the area of new land covers proposed","Not applicable")</f>
        <v>Not applicable</v>
      </c>
      <c r="I14" s="12"/>
      <c r="J14" s="13"/>
      <c r="K14" s="77"/>
    </row>
    <row r="15" ht="28.5" customHeight="1">
      <c r="A15" s="64"/>
      <c r="B15" s="62"/>
      <c r="C15" s="62"/>
      <c r="D15" s="41">
        <v>0</v>
      </c>
      <c r="E15" s="62"/>
      <c r="F15" s="62"/>
      <c r="G15" s="41" cm="1">
        <f t="array" ref="G15">_xlfn.IFERROR(IF(OR(ISBLANK($A15),ISBLANK($B15),ISBLANK($F15)),0,$C15/100*D15*F15/100),0)</f>
        <v>0</v>
      </c>
      <c r="H15" t="str" s="63" cm="1">
        <f t="array" ref="H15">IF(_xlfn.SUMIFS($B$5:$B$29,$A$5:$A$29,A15)&gt;_xlfn.SUMIFS('Nutrients_from_future_land_use'!$B$5:$B$21,'Nutrients_from_future_land_use'!$A$5:$A$21,A15),"Area of new land covers within SuDS catchment area exceeds the area of new land covers proposed","Not applicable")</f>
        <v>Not applicable</v>
      </c>
      <c r="I15" s="12"/>
      <c r="J15" s="13"/>
      <c r="K15" s="14"/>
    </row>
    <row r="16" ht="28.5" customHeight="1">
      <c r="A16" s="64"/>
      <c r="B16" s="62"/>
      <c r="C16" s="62"/>
      <c r="D16" s="41">
        <v>0</v>
      </c>
      <c r="E16" s="62"/>
      <c r="F16" s="62"/>
      <c r="G16" s="41" cm="1">
        <f t="array" ref="G16">_xlfn.IFERROR(IF(OR(ISBLANK($A16),ISBLANK($B16),ISBLANK($F16)),0,$C16/100*D16*F16/100),0)</f>
        <v>0</v>
      </c>
      <c r="H16" t="str" s="63" cm="1">
        <f t="array" ref="H16">IF(_xlfn.SUMIFS($B$5:$B$29,$A$5:$A$29,A16)&gt;_xlfn.SUMIFS('Nutrients_from_future_land_use'!$B$5:$B$21,'Nutrients_from_future_land_use'!$A$5:$A$21,A16),"Area of new land covers within SuDS catchment area exceeds the area of new land covers proposed","Not applicable")</f>
        <v>Not applicable</v>
      </c>
      <c r="I16" s="12"/>
      <c r="J16" s="13"/>
      <c r="K16" s="14"/>
    </row>
    <row r="17" ht="28.5" customHeight="1">
      <c r="A17" s="64"/>
      <c r="B17" s="62"/>
      <c r="C17" s="62"/>
      <c r="D17" s="41">
        <v>0</v>
      </c>
      <c r="E17" s="62"/>
      <c r="F17" s="62"/>
      <c r="G17" s="41" cm="1">
        <f t="array" ref="G17">_xlfn.IFERROR(IF(OR(ISBLANK($A17),ISBLANK($B17),ISBLANK($F17)),0,$C17/100*D17*F17/100),0)</f>
        <v>0</v>
      </c>
      <c r="H17" t="str" s="63" cm="1">
        <f t="array" ref="H17">IF(_xlfn.SUMIFS($B$5:$B$29,$A$5:$A$29,A17)&gt;_xlfn.SUMIFS('Nutrients_from_future_land_use'!$B$5:$B$21,'Nutrients_from_future_land_use'!$A$5:$A$21,A17),"Area of new land covers within SuDS catchment area exceeds the area of new land covers proposed","Not applicable")</f>
        <v>Not applicable</v>
      </c>
      <c r="I17" s="12"/>
      <c r="J17" s="13"/>
      <c r="K17" s="14"/>
    </row>
    <row r="18" ht="28.5" customHeight="1">
      <c r="A18" s="64"/>
      <c r="B18" s="62"/>
      <c r="C18" s="62"/>
      <c r="D18" s="41">
        <v>0</v>
      </c>
      <c r="E18" s="62"/>
      <c r="F18" s="62"/>
      <c r="G18" s="41" cm="1">
        <f t="array" ref="G18">_xlfn.IFERROR(IF(OR(ISBLANK($A18),ISBLANK($B18),ISBLANK($F18)),0,$C18/100*D18*F18/100),0)</f>
        <v>0</v>
      </c>
      <c r="H18" t="str" s="63" cm="1">
        <f t="array" ref="H18">IF(_xlfn.SUMIFS($B$5:$B$29,$A$5:$A$29,A18)&gt;_xlfn.SUMIFS('Nutrients_from_future_land_use'!$B$5:$B$21,'Nutrients_from_future_land_use'!$A$5:$A$21,A18),"Area of new land covers within SuDS catchment area exceeds the area of new land covers proposed","Not applicable")</f>
        <v>Not applicable</v>
      </c>
      <c r="I18" s="12"/>
      <c r="J18" s="13"/>
      <c r="K18" s="14"/>
    </row>
    <row r="19" ht="28.5" customHeight="1">
      <c r="A19" s="64"/>
      <c r="B19" s="62"/>
      <c r="C19" s="62"/>
      <c r="D19" s="41">
        <v>0</v>
      </c>
      <c r="E19" s="62"/>
      <c r="F19" s="62"/>
      <c r="G19" s="41" cm="1">
        <f t="array" ref="G19">_xlfn.IFERROR(IF(OR(ISBLANK($A19),ISBLANK($B19),ISBLANK($F19)),0,$C19/100*D19*F19/100),0)</f>
        <v>0</v>
      </c>
      <c r="H19" t="str" s="63" cm="1">
        <f t="array" ref="H19">IF(_xlfn.SUMIFS($B$5:$B$29,$A$5:$A$29,A19)&gt;_xlfn.SUMIFS('Nutrients_from_future_land_use'!$B$5:$B$21,'Nutrients_from_future_land_use'!$A$5:$A$21,A19),"Area of new land covers within SuDS catchment area exceeds the area of new land covers proposed","Not applicable")</f>
        <v>Not applicable</v>
      </c>
      <c r="I19" s="12"/>
      <c r="J19" s="13"/>
      <c r="K19" s="14"/>
    </row>
    <row r="20" ht="28.5" customHeight="1">
      <c r="A20" s="64"/>
      <c r="B20" s="62"/>
      <c r="C20" s="62"/>
      <c r="D20" s="41">
        <v>0</v>
      </c>
      <c r="E20" s="62"/>
      <c r="F20" s="62"/>
      <c r="G20" s="41" cm="1">
        <f t="array" ref="G20">_xlfn.IFERROR(IF(OR(ISBLANK($A20),ISBLANK($B20),ISBLANK($F20)),0,$C20/100*D20*F20/100),0)</f>
        <v>0</v>
      </c>
      <c r="H20" t="str" s="63" cm="1">
        <f t="array" ref="H20">IF(_xlfn.SUMIFS($B$5:$B$29,$A$5:$A$29,A20)&gt;_xlfn.SUMIFS('Nutrients_from_future_land_use'!$B$5:$B$21,'Nutrients_from_future_land_use'!$A$5:$A$21,A20),"Area of new land covers within SuDS catchment area exceeds the area of new land covers proposed","Not applicable")</f>
        <v>Not applicable</v>
      </c>
      <c r="I20" s="12"/>
      <c r="J20" s="13"/>
      <c r="K20" s="14"/>
    </row>
    <row r="21" ht="28.5" customHeight="1">
      <c r="A21" s="64"/>
      <c r="B21" s="62"/>
      <c r="C21" s="62"/>
      <c r="D21" s="41">
        <v>0</v>
      </c>
      <c r="E21" s="62"/>
      <c r="F21" s="62"/>
      <c r="G21" s="41" cm="1">
        <f t="array" ref="G21">_xlfn.IFERROR(IF(OR(ISBLANK($A21),ISBLANK($B21),ISBLANK($F21)),0,$C21/100*D21*F21/100),0)</f>
        <v>0</v>
      </c>
      <c r="H21" t="str" s="63" cm="1">
        <f t="array" ref="H21">IF(_xlfn.SUMIFS($B$5:$B$29,$A$5:$A$29,A21)&gt;_xlfn.SUMIFS('Nutrients_from_future_land_use'!$B$5:$B$21,'Nutrients_from_future_land_use'!$A$5:$A$21,A21),"Area of new land covers within SuDS catchment area exceeds the area of new land covers proposed","Not applicable")</f>
        <v>Not applicable</v>
      </c>
      <c r="I21" s="12"/>
      <c r="J21" s="13"/>
      <c r="K21" s="14"/>
    </row>
    <row r="22" ht="28.5" customHeight="1">
      <c r="A22" s="64"/>
      <c r="B22" s="62"/>
      <c r="C22" s="62"/>
      <c r="D22" s="41">
        <v>0</v>
      </c>
      <c r="E22" s="62"/>
      <c r="F22" s="62"/>
      <c r="G22" s="41" cm="1">
        <f t="array" ref="G22">_xlfn.IFERROR(IF(OR(ISBLANK($A22),ISBLANK($B22),ISBLANK($F22)),0,$C22/100*D22*F22/100),0)</f>
        <v>0</v>
      </c>
      <c r="H22" t="str" s="63" cm="1">
        <f t="array" ref="H22">IF(_xlfn.SUMIFS($B$5:$B$29,$A$5:$A$29,A22)&gt;_xlfn.SUMIFS('Nutrients_from_future_land_use'!$B$5:$B$21,'Nutrients_from_future_land_use'!$A$5:$A$21,A22),"Area of new land covers within SuDS catchment area exceeds the area of new land covers proposed","Not applicable")</f>
        <v>Not applicable</v>
      </c>
      <c r="I22" s="12"/>
      <c r="J22" s="13"/>
      <c r="K22" s="14"/>
    </row>
    <row r="23" ht="28.5" customHeight="1">
      <c r="A23" s="64"/>
      <c r="B23" s="62"/>
      <c r="C23" s="62"/>
      <c r="D23" s="41">
        <v>0</v>
      </c>
      <c r="E23" s="62"/>
      <c r="F23" s="62"/>
      <c r="G23" s="41" cm="1">
        <f t="array" ref="G23">_xlfn.IFERROR(IF(OR(ISBLANK($A23),ISBLANK($B23),ISBLANK($F23)),0,$C23/100*D23*F23/100),0)</f>
        <v>0</v>
      </c>
      <c r="H23" t="str" s="63" cm="1">
        <f t="array" ref="H23">IF(_xlfn.SUMIFS($B$5:$B$29,$A$5:$A$29,A23)&gt;_xlfn.SUMIFS('Nutrients_from_future_land_use'!$B$5:$B$21,'Nutrients_from_future_land_use'!$A$5:$A$21,A23),"Area of new land covers within SuDS catchment area exceeds the area of new land covers proposed","Not applicable")</f>
        <v>Not applicable</v>
      </c>
      <c r="I23" s="12"/>
      <c r="J23" s="13"/>
      <c r="K23" s="14"/>
    </row>
    <row r="24" ht="28.5" customHeight="1">
      <c r="A24" s="64"/>
      <c r="B24" s="62"/>
      <c r="C24" s="62"/>
      <c r="D24" s="41">
        <v>0</v>
      </c>
      <c r="E24" s="62"/>
      <c r="F24" s="62"/>
      <c r="G24" s="41" cm="1">
        <f t="array" ref="G24">_xlfn.IFERROR(IF(OR(ISBLANK($A24),ISBLANK($B24),ISBLANK($F24)),0,$C24/100*D24*F24/100),0)</f>
        <v>0</v>
      </c>
      <c r="H24" t="str" s="63" cm="1">
        <f t="array" ref="H24">IF(_xlfn.SUMIFS($B$5:$B$29,$A$5:$A$29,A24)&gt;_xlfn.SUMIFS('Nutrients_from_future_land_use'!$B$5:$B$21,'Nutrients_from_future_land_use'!$A$5:$A$21,A24),"Area of new land covers within SuDS catchment area exceeds the area of new land covers proposed","Not applicable")</f>
        <v>Not applicable</v>
      </c>
      <c r="I24" s="12"/>
      <c r="J24" s="13"/>
      <c r="K24" s="14"/>
    </row>
    <row r="25" ht="28.5" customHeight="1">
      <c r="A25" s="64"/>
      <c r="B25" s="62"/>
      <c r="C25" s="62"/>
      <c r="D25" s="41">
        <v>0</v>
      </c>
      <c r="E25" s="62"/>
      <c r="F25" s="62"/>
      <c r="G25" s="41" cm="1">
        <f t="array" ref="G25">_xlfn.IFERROR(IF(OR(ISBLANK($A25),ISBLANK($B25),ISBLANK($F25)),0,$C25/100*D25*F25/100),0)</f>
        <v>0</v>
      </c>
      <c r="H25" t="str" s="63" cm="1">
        <f t="array" ref="H25">IF(_xlfn.SUMIFS($B$5:$B$29,$A$5:$A$29,A25)&gt;_xlfn.SUMIFS('Nutrients_from_future_land_use'!$B$5:$B$21,'Nutrients_from_future_land_use'!$A$5:$A$21,A25),"Area of new land covers within SuDS catchment area exceeds the area of new land covers proposed","Not applicable")</f>
        <v>Not applicable</v>
      </c>
      <c r="I25" s="12"/>
      <c r="J25" s="13"/>
      <c r="K25" s="14"/>
    </row>
    <row r="26" ht="28.5" customHeight="1">
      <c r="A26" s="64"/>
      <c r="B26" s="62"/>
      <c r="C26" s="62"/>
      <c r="D26" s="41">
        <v>0</v>
      </c>
      <c r="E26" s="62"/>
      <c r="F26" s="62"/>
      <c r="G26" s="41" cm="1">
        <f t="array" ref="G26">_xlfn.IFERROR(IF(OR(ISBLANK($A26),ISBLANK($B26),ISBLANK($F26)),0,$C26/100*D26*F26/100),0)</f>
        <v>0</v>
      </c>
      <c r="H26" t="str" s="63" cm="1">
        <f t="array" ref="H26">IF(_xlfn.SUMIFS($B$5:$B$29,$A$5:$A$29,A26)&gt;_xlfn.SUMIFS('Nutrients_from_future_land_use'!$B$5:$B$21,'Nutrients_from_future_land_use'!$A$5:$A$21,A26),"Area of new land covers within SuDS catchment area exceeds the area of new land covers proposed","Not applicable")</f>
        <v>Not applicable</v>
      </c>
      <c r="I26" s="12"/>
      <c r="J26" s="13"/>
      <c r="K26" s="14"/>
    </row>
    <row r="27" ht="28.5" customHeight="1">
      <c r="A27" s="64"/>
      <c r="B27" s="62"/>
      <c r="C27" s="62"/>
      <c r="D27" s="41">
        <v>0</v>
      </c>
      <c r="E27" s="62"/>
      <c r="F27" s="62"/>
      <c r="G27" s="41" cm="1">
        <f t="array" ref="G27">_xlfn.IFERROR(IF(OR(ISBLANK($A27),ISBLANK($B27),ISBLANK($F27)),0,$C27/100*D27*F27/100),0)</f>
        <v>0</v>
      </c>
      <c r="H27" t="str" s="63" cm="1">
        <f t="array" ref="H27">IF(_xlfn.SUMIFS($B$5:$B$29,$A$5:$A$29,A27)&gt;_xlfn.SUMIFS('Nutrients_from_future_land_use'!$B$5:$B$21,'Nutrients_from_future_land_use'!$A$5:$A$21,A27),"Area of new land covers within SuDS catchment area exceeds the area of new land covers proposed","Not applicable")</f>
        <v>Not applicable</v>
      </c>
      <c r="I27" s="12"/>
      <c r="J27" s="13"/>
      <c r="K27" s="14"/>
    </row>
    <row r="28" ht="28.5" customHeight="1">
      <c r="A28" s="64"/>
      <c r="B28" s="62"/>
      <c r="C28" s="62"/>
      <c r="D28" s="41">
        <v>0</v>
      </c>
      <c r="E28" s="62"/>
      <c r="F28" s="62"/>
      <c r="G28" s="41" cm="1">
        <f t="array" ref="G28">_xlfn.IFERROR(IF(OR(ISBLANK($A28),ISBLANK($B28),ISBLANK($F28)),0,$C28/100*D28*F28/100),0)</f>
        <v>0</v>
      </c>
      <c r="H28" t="str" s="63" cm="1">
        <f t="array" ref="H28">IF(_xlfn.SUMIFS($B$5:$B$29,$A$5:$A$29,A28)&gt;_xlfn.SUMIFS('Nutrients_from_future_land_use'!$B$5:$B$21,'Nutrients_from_future_land_use'!$A$5:$A$21,A28),"Area of new land covers within SuDS catchment area exceeds the area of new land covers proposed","Not applicable")</f>
        <v>Not applicable</v>
      </c>
      <c r="I28" s="12"/>
      <c r="J28" s="13"/>
      <c r="K28" s="14"/>
    </row>
    <row r="29" ht="28.5" customHeight="1">
      <c r="A29" s="64"/>
      <c r="B29" s="62"/>
      <c r="C29" s="62"/>
      <c r="D29" s="41">
        <v>0</v>
      </c>
      <c r="E29" s="62"/>
      <c r="F29" s="62"/>
      <c r="G29" s="41" cm="1">
        <f t="array" ref="G29">_xlfn.IFERROR(IF(OR(ISBLANK($A29),ISBLANK($B29),ISBLANK($F29)),0,$C29/100*D29*F29/100),0)</f>
        <v>0</v>
      </c>
      <c r="H29" t="str" s="63" cm="1">
        <f t="array" ref="H29">IF(_xlfn.SUMIFS($B$5:$B$29,$A$5:$A$29,A29)&gt;_xlfn.SUMIFS('Nutrients_from_future_land_use'!$B$5:$B$21,'Nutrients_from_future_land_use'!$A$5:$A$21,A29),"Area of new land covers within SuDS catchment area exceeds the area of new land covers proposed","Not applicable")</f>
        <v>Not applicable</v>
      </c>
      <c r="I29" s="12"/>
      <c r="J29" s="13"/>
      <c r="K29" s="14"/>
    </row>
    <row r="30" ht="22.5" customHeight="1">
      <c r="A30" t="s" s="17">
        <v>110</v>
      </c>
      <c r="B30" s="41" cm="1">
        <f t="array" ref="B30">SUM(B5:B29)</f>
        <v>0</v>
      </c>
      <c r="C30" s="49"/>
      <c r="D30" s="41" cm="1">
        <f t="array" ref="D30">SUM(D5:D29)</f>
        <v>0</v>
      </c>
      <c r="E30" s="49"/>
      <c r="F30" s="49"/>
      <c r="G30" s="41" cm="1">
        <f t="array" ref="G30">SUM(G5:G29)</f>
        <v>0</v>
      </c>
      <c r="H30" s="48"/>
      <c r="I30" s="12"/>
      <c r="J30" s="13"/>
      <c r="K30" s="14"/>
    </row>
    <row r="31" ht="13.55" customHeight="1">
      <c r="A31" s="78"/>
      <c r="B31" s="79"/>
      <c r="C31" s="79"/>
      <c r="D31" s="79"/>
      <c r="E31" s="79"/>
      <c r="F31" s="79"/>
      <c r="G31" s="79"/>
      <c r="H31" s="79"/>
      <c r="I31" s="23"/>
      <c r="J31" s="23"/>
      <c r="K31" s="24"/>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E16"/>
  <sheetViews>
    <sheetView workbookViewId="0" showGridLines="0" defaultGridColor="1"/>
  </sheetViews>
  <sheetFormatPr defaultColWidth="9.16667" defaultRowHeight="14.1" customHeight="1" outlineLevelRow="0" outlineLevelCol="0"/>
  <cols>
    <col min="1" max="1" width="73.3516" style="80" customWidth="1"/>
    <col min="2" max="4" width="40.5" style="80" customWidth="1"/>
    <col min="5" max="5" width="8.5" style="80" customWidth="1"/>
    <col min="6" max="16384" width="9.17188" style="80" customWidth="1"/>
  </cols>
  <sheetData>
    <row r="1" ht="50.25" customHeight="1">
      <c r="A1" t="s" s="7">
        <v>129</v>
      </c>
      <c r="B1" s="81"/>
      <c r="C1" s="9"/>
      <c r="D1" s="9"/>
      <c r="E1" s="10"/>
    </row>
    <row r="2" ht="261" customHeight="1">
      <c r="A2" t="s" s="29">
        <v>130</v>
      </c>
      <c r="B2" s="82"/>
      <c r="C2" s="83"/>
      <c r="D2" s="83"/>
      <c r="E2" s="14"/>
    </row>
    <row r="3" ht="47.25" customHeight="1">
      <c r="A3" t="s" s="15">
        <v>131</v>
      </c>
      <c r="B3" s="58"/>
      <c r="C3" s="83"/>
      <c r="D3" s="83"/>
      <c r="E3" s="14"/>
    </row>
    <row r="4" ht="23.25" customHeight="1">
      <c r="A4" t="s" s="46">
        <v>87</v>
      </c>
      <c r="B4" t="s" s="17">
        <v>88</v>
      </c>
      <c r="C4" s="12"/>
      <c r="D4" s="13"/>
      <c r="E4" s="14"/>
    </row>
    <row r="5" ht="23.25" customHeight="1">
      <c r="A5" t="s" s="35">
        <v>132</v>
      </c>
      <c r="B5" s="41" cm="1">
        <f t="array" ref="B5">'Nutrients_from_wastewater'!B19</f>
        <v>0.79</v>
      </c>
      <c r="C5" s="12"/>
      <c r="D5" s="13"/>
      <c r="E5" s="14"/>
    </row>
    <row r="6" ht="23.25" customHeight="1">
      <c r="A6" t="s" s="35">
        <v>133</v>
      </c>
      <c r="B6" s="41" cm="1">
        <f t="array" ref="B6">_xlfn.IFERROR('Nutrients_from_future_land_use'!C22-'SuDS'!G30-'Nutrients_from_current_land_use'!C28,0)</f>
        <v>0</v>
      </c>
      <c r="C6" s="12"/>
      <c r="D6" s="13"/>
      <c r="E6" s="14"/>
    </row>
    <row r="7" ht="23.25" customHeight="1">
      <c r="A7" t="s" s="35">
        <v>134</v>
      </c>
      <c r="B7" s="41" cm="1">
        <f t="array" ref="B7">_xlfn.IFERROR(B5+B6,0)</f>
        <v>0.79</v>
      </c>
      <c r="C7" s="12"/>
      <c r="D7" s="13"/>
      <c r="E7" s="14"/>
    </row>
    <row r="8" ht="23.25" customHeight="1">
      <c r="A8" t="s" s="35">
        <v>135</v>
      </c>
      <c r="B8" s="41" cm="1">
        <f t="array" ref="B8">_xlfn.IFERROR(IF(B7&lt;0,B7,B7*1.2),0)</f>
        <v>0.948</v>
      </c>
      <c r="C8" s="12"/>
      <c r="D8" s="13"/>
      <c r="E8" s="14"/>
    </row>
    <row r="9" ht="23.25" customHeight="1">
      <c r="A9" t="str" s="84" cm="1">
        <f t="array" ref="A9">_xlfn.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84"/>
      <c r="C9" s="12"/>
      <c r="D9" s="13"/>
      <c r="E9" s="14"/>
    </row>
    <row r="10" ht="23.25" customHeight="1">
      <c r="A10" t="s" s="35">
        <v>137</v>
      </c>
      <c r="B10" s="41" cm="1">
        <f t="array" ref="B10">_xlfn.IFERROR(IF(ROUND(B8,2)&lt;0,0,ROUND(B8,2)),0)</f>
        <v>0.95</v>
      </c>
      <c r="C10" s="12"/>
      <c r="D10" s="13"/>
      <c r="E10" s="14"/>
    </row>
    <row r="11" ht="23.25" customHeight="1">
      <c r="A11" t="str" s="84" cm="1">
        <f t="array" ref="A11">IF('Nutrients_from_wastewater'!A20="Not applicable","Not applicable",LEFT('Nutrients_from_wastewater'!A20,9)&amp;"nutrient budget")</f>
        <v>Not applicable</v>
      </c>
      <c r="B11" s="84"/>
      <c r="C11" s="12"/>
      <c r="D11" s="13"/>
      <c r="E11" s="14"/>
    </row>
    <row r="12" ht="23.25" customHeight="1">
      <c r="A12" t="str" s="42" cm="1">
        <f t="array" ref="A12">IF(A11&lt;&gt;"Not applicable","The total annual nitrogen load to mitigate is (kg TN/yr):","Not applicable")</f>
        <v>Not applicable</v>
      </c>
      <c r="B12" t="str" s="43" cm="1">
        <f t="array" ref="B12">IF(_xlfn.IFERROR(ROUND(('Nutrients_from_wastewater'!B21+$B$6)*1.2,2),"Not applicable")&lt;0,0,_xlfn.IFERROR(ROUND(('Nutrients_from_wastewater'!B21+$B$6)*1.2,2),"Not applicable"))</f>
        <v>Not applicable</v>
      </c>
      <c r="C12" s="12"/>
      <c r="D12" s="13"/>
      <c r="E12" s="14"/>
    </row>
    <row r="13" ht="23.25" customHeight="1">
      <c r="A13" t="str" s="84" cm="1">
        <f t="array" ref="A13">IF('Nutrients_from_wastewater'!A22="Not applicable","Not applicable",LEFT('Nutrients_from_wastewater'!A22,9)&amp;"nutrient budget")</f>
        <v>Not applicable</v>
      </c>
      <c r="B13" s="84"/>
      <c r="C13" s="12"/>
      <c r="D13" s="13"/>
      <c r="E13" s="14"/>
    </row>
    <row r="14" ht="23.25" customHeight="1">
      <c r="A14" t="str" s="42" cm="1">
        <f t="array" ref="A14">IF(A13&lt;&gt;"Not applicable","The total annual nitrogen load to mitigate is (kg TN/yr):","Not applicable")</f>
        <v>Not applicable</v>
      </c>
      <c r="B14" t="str" s="43" cm="1">
        <f t="array" ref="B14">IF(_xlfn.IFERROR(IF('Nutrients_from_wastewater'!$A$22="Not applicable","Not applicable",ROUND(('Nutrients_from_wastewater'!B23+$B$6)*1.2,2)),_xlfn.IFERROR(B12,"Not applicable"))&lt;0,0,_xlfn.IFERROR(IF('Nutrients_from_wastewater'!$A$22="Not applicable","Not applicable",ROUND(('Nutrients_from_wastewater'!B23+$B$6)*1.2,2)),_xlfn.IFERROR(B12,"Not applicable")))</f>
        <v>Not applicable</v>
      </c>
      <c r="C14" s="12"/>
      <c r="D14" s="13"/>
      <c r="E14" s="14"/>
    </row>
    <row r="15" ht="22.5" customHeight="1">
      <c r="A15" s="85"/>
      <c r="B15" s="86"/>
      <c r="C15" s="13"/>
      <c r="D15" s="13"/>
      <c r="E15" s="14"/>
    </row>
    <row r="16" ht="15.6" customHeight="1">
      <c r="A16" s="87"/>
      <c r="B16" s="88"/>
      <c r="C16" s="89"/>
      <c r="D16" s="23"/>
      <c r="E16" s="24"/>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N710"/>
  <sheetViews>
    <sheetView workbookViewId="0" showGridLines="0" defaultGridColor="1"/>
  </sheetViews>
  <sheetFormatPr defaultColWidth="65.5" defaultRowHeight="15.6" customHeight="1" outlineLevelRow="0" outlineLevelCol="0"/>
  <cols>
    <col min="1" max="1" width="41.5" style="90" customWidth="1"/>
    <col min="2" max="4" width="15.6719" style="90" customWidth="1"/>
    <col min="5" max="5" width="25.6719" style="90" customWidth="1"/>
    <col min="6" max="6" width="63.1719" style="90" customWidth="1"/>
    <col min="7" max="7" width="22.5" style="90" customWidth="1"/>
    <col min="8" max="8" width="15.6719" style="90" customWidth="1"/>
    <col min="9" max="9" width="25.6719" style="90" customWidth="1"/>
    <col min="10" max="10" width="23.3516" style="90" customWidth="1"/>
    <col min="11" max="13" width="15.6719" style="90" customWidth="1"/>
    <col min="14" max="14" width="65.5" style="90" customWidth="1"/>
    <col min="15" max="16384" width="65.5" style="90" customWidth="1"/>
  </cols>
  <sheetData>
    <row r="1" ht="37.5" customHeight="1">
      <c r="A1" t="s" s="91">
        <v>70</v>
      </c>
      <c r="B1" s="92"/>
      <c r="C1" s="93"/>
      <c r="D1" s="94"/>
      <c r="E1" s="94"/>
      <c r="F1" s="94"/>
      <c r="G1" s="94"/>
      <c r="H1" s="94"/>
      <c r="I1" s="94"/>
      <c r="J1" s="94"/>
      <c r="K1" s="94"/>
      <c r="L1" s="94"/>
      <c r="M1" s="94"/>
      <c r="N1" s="95"/>
    </row>
    <row r="2" ht="49.5" customHeight="1">
      <c r="A2" t="s" s="96">
        <v>139</v>
      </c>
      <c r="B2" s="97"/>
      <c r="C2" s="31"/>
      <c r="D2" s="31"/>
      <c r="E2" s="31"/>
      <c r="F2" s="31"/>
      <c r="G2" s="31"/>
      <c r="H2" s="31"/>
      <c r="I2" s="31"/>
      <c r="J2" s="31"/>
      <c r="K2" s="31"/>
      <c r="L2" s="31"/>
      <c r="M2" s="31"/>
      <c r="N2" s="32"/>
    </row>
    <row r="3" ht="37.5" customHeight="1">
      <c r="A3" t="s" s="98">
        <v>140</v>
      </c>
      <c r="B3" s="99"/>
      <c r="C3" s="100"/>
      <c r="D3" s="100"/>
      <c r="E3" s="100"/>
      <c r="F3" s="100"/>
      <c r="G3" s="100"/>
      <c r="H3" s="100"/>
      <c r="I3" s="100"/>
      <c r="J3" s="100"/>
      <c r="K3" s="31"/>
      <c r="L3" s="31"/>
      <c r="M3" s="31"/>
      <c r="N3" s="32"/>
    </row>
    <row r="4" ht="77.45" customHeight="1">
      <c r="A4" t="s" s="17">
        <v>141</v>
      </c>
      <c r="B4" t="s" s="17">
        <v>142</v>
      </c>
      <c r="C4" t="s" s="17">
        <v>143</v>
      </c>
      <c r="D4" t="s" s="17">
        <v>144</v>
      </c>
      <c r="E4" t="s" s="17">
        <v>145</v>
      </c>
      <c r="F4" t="s" s="17">
        <v>146</v>
      </c>
      <c r="G4" t="s" s="17">
        <v>147</v>
      </c>
      <c r="H4" t="s" s="17">
        <v>148</v>
      </c>
      <c r="I4" t="s" s="17">
        <v>149</v>
      </c>
      <c r="J4" t="s" s="17">
        <v>150</v>
      </c>
      <c r="K4" s="30"/>
      <c r="L4" s="83"/>
      <c r="M4" s="83"/>
      <c r="N4" s="32"/>
    </row>
    <row r="5" ht="16.6" customHeight="1">
      <c r="A5" t="s" s="101">
        <v>151</v>
      </c>
      <c r="B5" s="42"/>
      <c r="C5" s="102">
        <v>27</v>
      </c>
      <c r="D5" s="42"/>
      <c r="E5" s="102">
        <v>27</v>
      </c>
      <c r="F5" s="102">
        <v>25</v>
      </c>
      <c r="G5" s="102">
        <v>25</v>
      </c>
      <c r="H5" s="42"/>
      <c r="I5" s="102">
        <v>10</v>
      </c>
      <c r="J5" s="103" cm="1">
        <f t="array" ref="J5">I5-2</f>
        <v>8</v>
      </c>
      <c r="K5" s="30"/>
      <c r="L5" s="83"/>
      <c r="M5" s="83"/>
      <c r="N5" s="32"/>
    </row>
    <row r="6" ht="16.6" customHeight="1">
      <c r="A6" t="s" s="101">
        <v>152</v>
      </c>
      <c r="B6" s="42"/>
      <c r="C6" s="102">
        <v>27</v>
      </c>
      <c r="D6" s="42"/>
      <c r="E6" s="102">
        <v>27</v>
      </c>
      <c r="F6" s="102">
        <v>25</v>
      </c>
      <c r="G6" s="102">
        <v>25</v>
      </c>
      <c r="H6" s="42"/>
      <c r="I6" s="102">
        <v>27</v>
      </c>
      <c r="J6" s="103" cm="1">
        <f t="array" ref="J6">I6-2</f>
        <v>25</v>
      </c>
      <c r="K6" s="30"/>
      <c r="L6" s="83"/>
      <c r="M6" s="83"/>
      <c r="N6" s="32"/>
    </row>
    <row r="7" ht="16.6" customHeight="1">
      <c r="A7" t="s" s="101">
        <v>153</v>
      </c>
      <c r="B7" s="42"/>
      <c r="C7" s="102">
        <v>27</v>
      </c>
      <c r="D7" s="42"/>
      <c r="E7" s="102">
        <v>27</v>
      </c>
      <c r="F7" s="102">
        <v>25</v>
      </c>
      <c r="G7" s="102">
        <v>25</v>
      </c>
      <c r="H7" s="42"/>
      <c r="I7" s="102">
        <v>27</v>
      </c>
      <c r="J7" s="103" cm="1">
        <f t="array" ref="J7">I7-2</f>
        <v>25</v>
      </c>
      <c r="K7" s="30"/>
      <c r="L7" s="83"/>
      <c r="M7" s="83"/>
      <c r="N7" s="32"/>
    </row>
    <row r="8" ht="16.6" customHeight="1">
      <c r="A8" t="s" s="101">
        <v>154</v>
      </c>
      <c r="B8" s="42"/>
      <c r="C8" s="102">
        <v>27</v>
      </c>
      <c r="D8" s="42"/>
      <c r="E8" s="102">
        <v>27</v>
      </c>
      <c r="F8" s="102">
        <v>25</v>
      </c>
      <c r="G8" s="102">
        <v>25</v>
      </c>
      <c r="H8" s="42"/>
      <c r="I8" s="102">
        <v>27</v>
      </c>
      <c r="J8" s="103" cm="1">
        <f t="array" ref="J8">I8-2</f>
        <v>25</v>
      </c>
      <c r="K8" s="30"/>
      <c r="L8" s="83"/>
      <c r="M8" s="83"/>
      <c r="N8" s="32"/>
    </row>
    <row r="9" ht="16.6" customHeight="1">
      <c r="A9" t="s" s="101">
        <v>155</v>
      </c>
      <c r="B9" s="42"/>
      <c r="C9" s="102">
        <v>27</v>
      </c>
      <c r="D9" s="42"/>
      <c r="E9" s="102">
        <v>27</v>
      </c>
      <c r="F9" s="102">
        <v>25</v>
      </c>
      <c r="G9" s="102">
        <v>25</v>
      </c>
      <c r="H9" s="42"/>
      <c r="I9" s="102">
        <v>10</v>
      </c>
      <c r="J9" s="103" cm="1">
        <f t="array" ref="J9">I9-2</f>
        <v>8</v>
      </c>
      <c r="K9" s="30"/>
      <c r="L9" s="83"/>
      <c r="M9" s="83"/>
      <c r="N9" s="32"/>
    </row>
    <row r="10" ht="16.6" customHeight="1">
      <c r="A10" t="s" s="101">
        <v>156</v>
      </c>
      <c r="B10" s="42"/>
      <c r="C10" s="102">
        <v>27</v>
      </c>
      <c r="D10" s="42"/>
      <c r="E10" s="102">
        <v>27</v>
      </c>
      <c r="F10" s="102">
        <v>25</v>
      </c>
      <c r="G10" s="102">
        <v>25</v>
      </c>
      <c r="H10" s="42"/>
      <c r="I10" s="102">
        <v>27</v>
      </c>
      <c r="J10" s="103" cm="1">
        <f t="array" ref="J10">I10-2</f>
        <v>25</v>
      </c>
      <c r="K10" s="30"/>
      <c r="L10" s="83"/>
      <c r="M10" s="83"/>
      <c r="N10" s="32"/>
    </row>
    <row r="11" ht="16.6" customHeight="1">
      <c r="A11" t="s" s="101">
        <v>157</v>
      </c>
      <c r="B11" s="42"/>
      <c r="C11" s="102">
        <v>27</v>
      </c>
      <c r="D11" s="42"/>
      <c r="E11" s="102">
        <v>27</v>
      </c>
      <c r="F11" s="102">
        <v>25</v>
      </c>
      <c r="G11" s="102">
        <v>25</v>
      </c>
      <c r="H11" s="42"/>
      <c r="I11" s="102">
        <v>27</v>
      </c>
      <c r="J11" s="103" cm="1">
        <f t="array" ref="J11">I11-2</f>
        <v>25</v>
      </c>
      <c r="K11" s="30"/>
      <c r="L11" s="83"/>
      <c r="M11" s="83"/>
      <c r="N11" s="32"/>
    </row>
    <row r="12" ht="16.6" customHeight="1">
      <c r="A12" t="s" s="101">
        <v>158</v>
      </c>
      <c r="B12" s="42"/>
      <c r="C12" s="102">
        <v>15</v>
      </c>
      <c r="D12" s="42"/>
      <c r="E12" s="102">
        <v>15</v>
      </c>
      <c r="F12" s="102">
        <v>13</v>
      </c>
      <c r="G12" s="102">
        <v>13</v>
      </c>
      <c r="H12" s="42"/>
      <c r="I12" s="102">
        <v>10</v>
      </c>
      <c r="J12" s="103" cm="1">
        <f t="array" ref="J12">I12-2</f>
        <v>8</v>
      </c>
      <c r="K12" s="30"/>
      <c r="L12" s="83"/>
      <c r="M12" s="83"/>
      <c r="N12" s="32"/>
    </row>
    <row r="13" ht="16.6" customHeight="1">
      <c r="A13" t="s" s="101">
        <v>159</v>
      </c>
      <c r="B13" s="42"/>
      <c r="C13" s="102">
        <v>27</v>
      </c>
      <c r="D13" s="42"/>
      <c r="E13" s="102">
        <v>27</v>
      </c>
      <c r="F13" s="102">
        <v>25</v>
      </c>
      <c r="G13" s="102">
        <v>25</v>
      </c>
      <c r="H13" s="42"/>
      <c r="I13" s="102">
        <v>27</v>
      </c>
      <c r="J13" s="103" cm="1">
        <f t="array" ref="J13">I13-2</f>
        <v>25</v>
      </c>
      <c r="K13" s="30"/>
      <c r="L13" s="83"/>
      <c r="M13" s="83"/>
      <c r="N13" s="32"/>
    </row>
    <row r="14" ht="16.6" customHeight="1">
      <c r="A14" t="s" s="101">
        <v>160</v>
      </c>
      <c r="B14" s="42"/>
      <c r="C14" s="102">
        <v>27</v>
      </c>
      <c r="D14" s="42"/>
      <c r="E14" s="102">
        <v>27</v>
      </c>
      <c r="F14" s="102">
        <v>25</v>
      </c>
      <c r="G14" s="102">
        <v>25</v>
      </c>
      <c r="H14" s="42"/>
      <c r="I14" s="102">
        <v>27</v>
      </c>
      <c r="J14" s="103" cm="1">
        <f t="array" ref="J14">I14-2</f>
        <v>25</v>
      </c>
      <c r="K14" s="30"/>
      <c r="L14" s="83"/>
      <c r="M14" s="83"/>
      <c r="N14" s="32"/>
    </row>
    <row r="15" ht="16.6" customHeight="1">
      <c r="A15" t="s" s="101">
        <v>161</v>
      </c>
      <c r="B15" s="42"/>
      <c r="C15" s="102">
        <v>10</v>
      </c>
      <c r="D15" s="42"/>
      <c r="E15" s="102">
        <v>10</v>
      </c>
      <c r="F15" s="102">
        <v>8</v>
      </c>
      <c r="G15" s="102">
        <v>8</v>
      </c>
      <c r="H15" s="42"/>
      <c r="I15" s="102">
        <v>10</v>
      </c>
      <c r="J15" s="103" cm="1">
        <f t="array" ref="J15">I15-2</f>
        <v>8</v>
      </c>
      <c r="K15" s="30"/>
      <c r="L15" s="83"/>
      <c r="M15" s="83"/>
      <c r="N15" s="32"/>
    </row>
    <row r="16" ht="16.6" customHeight="1">
      <c r="A16" t="s" s="101">
        <v>162</v>
      </c>
      <c r="B16" s="42"/>
      <c r="C16" s="102">
        <v>27</v>
      </c>
      <c r="D16" s="42"/>
      <c r="E16" s="102">
        <v>27</v>
      </c>
      <c r="F16" s="102">
        <v>25</v>
      </c>
      <c r="G16" s="102">
        <v>25</v>
      </c>
      <c r="H16" s="42"/>
      <c r="I16" s="102">
        <v>10</v>
      </c>
      <c r="J16" s="103" cm="1">
        <f t="array" ref="J16">I16-2</f>
        <v>8</v>
      </c>
      <c r="K16" s="30"/>
      <c r="L16" s="83"/>
      <c r="M16" s="83"/>
      <c r="N16" s="32"/>
    </row>
    <row r="17" ht="16.6" customHeight="1">
      <c r="A17" t="s" s="101">
        <v>83</v>
      </c>
      <c r="B17" s="42"/>
      <c r="C17" s="102">
        <v>9.699999999999999</v>
      </c>
      <c r="D17" s="42"/>
      <c r="E17" s="102">
        <v>9.699999999999999</v>
      </c>
      <c r="F17" s="102">
        <v>7.7</v>
      </c>
      <c r="G17" s="102">
        <v>7.7</v>
      </c>
      <c r="H17" s="42"/>
      <c r="I17" s="102">
        <v>9.699999999999999</v>
      </c>
      <c r="J17" s="103" cm="1">
        <f t="array" ref="J17">I17-2</f>
        <v>7.7</v>
      </c>
      <c r="K17" s="30"/>
      <c r="L17" s="83"/>
      <c r="M17" s="83"/>
      <c r="N17" s="32"/>
    </row>
    <row r="18" ht="16.6" customHeight="1">
      <c r="A18" t="s" s="101">
        <v>163</v>
      </c>
      <c r="B18" s="42"/>
      <c r="C18" s="102">
        <v>27</v>
      </c>
      <c r="D18" s="42"/>
      <c r="E18" s="102">
        <v>27</v>
      </c>
      <c r="F18" s="102">
        <v>25</v>
      </c>
      <c r="G18" s="102">
        <v>25</v>
      </c>
      <c r="H18" s="42"/>
      <c r="I18" s="102">
        <v>27</v>
      </c>
      <c r="J18" s="103" cm="1">
        <f t="array" ref="J18">I18-2</f>
        <v>25</v>
      </c>
      <c r="K18" s="30"/>
      <c r="L18" s="83"/>
      <c r="M18" s="83"/>
      <c r="N18" s="32"/>
    </row>
    <row r="19" ht="16.6" customHeight="1">
      <c r="A19" t="s" s="101">
        <v>164</v>
      </c>
      <c r="B19" s="42"/>
      <c r="C19" s="102">
        <v>27</v>
      </c>
      <c r="D19" s="42"/>
      <c r="E19" s="102">
        <v>27</v>
      </c>
      <c r="F19" s="102">
        <v>25</v>
      </c>
      <c r="G19" s="102">
        <v>25</v>
      </c>
      <c r="H19" s="42"/>
      <c r="I19" s="102">
        <v>27</v>
      </c>
      <c r="J19" s="103" cm="1">
        <f t="array" ref="J19">I19-2</f>
        <v>25</v>
      </c>
      <c r="K19" s="30"/>
      <c r="L19" s="83"/>
      <c r="M19" s="83"/>
      <c r="N19" s="32"/>
    </row>
    <row r="20" ht="16.6" customHeight="1">
      <c r="A20" t="s" s="101">
        <v>165</v>
      </c>
      <c r="B20" s="42"/>
      <c r="C20" s="102">
        <v>27</v>
      </c>
      <c r="D20" s="42"/>
      <c r="E20" s="102">
        <v>27</v>
      </c>
      <c r="F20" s="102">
        <v>25</v>
      </c>
      <c r="G20" s="102">
        <v>25</v>
      </c>
      <c r="H20" s="42"/>
      <c r="I20" s="102">
        <v>27</v>
      </c>
      <c r="J20" s="103" cm="1">
        <f t="array" ref="J20">I20-2</f>
        <v>25</v>
      </c>
      <c r="K20" s="30"/>
      <c r="L20" s="83"/>
      <c r="M20" s="83"/>
      <c r="N20" s="32"/>
    </row>
    <row r="21" ht="16.6" customHeight="1">
      <c r="A21" t="s" s="101">
        <v>166</v>
      </c>
      <c r="B21" s="42"/>
      <c r="C21" s="102">
        <v>9</v>
      </c>
      <c r="D21" s="42"/>
      <c r="E21" s="102">
        <v>9</v>
      </c>
      <c r="F21" s="102">
        <v>7</v>
      </c>
      <c r="G21" s="102">
        <v>7</v>
      </c>
      <c r="H21" s="42"/>
      <c r="I21" s="102">
        <v>9</v>
      </c>
      <c r="J21" s="103" cm="1">
        <f t="array" ref="J21">I21-2</f>
        <v>7</v>
      </c>
      <c r="K21" s="30"/>
      <c r="L21" s="83"/>
      <c r="M21" s="83"/>
      <c r="N21" s="32"/>
    </row>
    <row r="22" ht="16.6" customHeight="1">
      <c r="A22" t="s" s="101">
        <v>167</v>
      </c>
      <c r="B22" s="42"/>
      <c r="C22" s="102">
        <v>27</v>
      </c>
      <c r="D22" s="42"/>
      <c r="E22" s="102">
        <v>27</v>
      </c>
      <c r="F22" s="102">
        <v>25</v>
      </c>
      <c r="G22" s="102">
        <v>25</v>
      </c>
      <c r="H22" s="42"/>
      <c r="I22" s="102">
        <v>10</v>
      </c>
      <c r="J22" s="103" cm="1">
        <f t="array" ref="J22">I22-2</f>
        <v>8</v>
      </c>
      <c r="K22" s="30"/>
      <c r="L22" s="83"/>
      <c r="M22" s="83"/>
      <c r="N22" s="32"/>
    </row>
    <row r="23" ht="16.6" customHeight="1">
      <c r="A23" t="s" s="101">
        <v>168</v>
      </c>
      <c r="B23" s="42"/>
      <c r="C23" s="102">
        <v>27</v>
      </c>
      <c r="D23" s="42"/>
      <c r="E23" s="102">
        <v>27</v>
      </c>
      <c r="F23" s="102">
        <v>25</v>
      </c>
      <c r="G23" s="102">
        <v>25</v>
      </c>
      <c r="H23" s="42"/>
      <c r="I23" s="102">
        <v>27</v>
      </c>
      <c r="J23" s="103" cm="1">
        <f t="array" ref="J23">I23-2</f>
        <v>25</v>
      </c>
      <c r="K23" s="30"/>
      <c r="L23" s="83"/>
      <c r="M23" s="83"/>
      <c r="N23" s="32"/>
    </row>
    <row r="24" ht="16.6" customHeight="1">
      <c r="A24" t="s" s="101">
        <v>169</v>
      </c>
      <c r="B24" s="42"/>
      <c r="C24" s="102">
        <v>27</v>
      </c>
      <c r="D24" s="42"/>
      <c r="E24" s="102">
        <v>27</v>
      </c>
      <c r="F24" s="102">
        <v>25</v>
      </c>
      <c r="G24" s="102">
        <v>25</v>
      </c>
      <c r="H24" s="42"/>
      <c r="I24" s="102">
        <v>27</v>
      </c>
      <c r="J24" s="103" cm="1">
        <f t="array" ref="J24">I24-2</f>
        <v>25</v>
      </c>
      <c r="K24" s="30"/>
      <c r="L24" s="83"/>
      <c r="M24" s="83"/>
      <c r="N24" s="32"/>
    </row>
    <row r="25" ht="16.6" customHeight="1">
      <c r="A25" t="s" s="101">
        <v>170</v>
      </c>
      <c r="B25" s="42"/>
      <c r="C25" s="102">
        <v>27</v>
      </c>
      <c r="D25" s="42"/>
      <c r="E25" s="102">
        <v>27</v>
      </c>
      <c r="F25" s="102">
        <v>25</v>
      </c>
      <c r="G25" s="102">
        <v>25</v>
      </c>
      <c r="H25" s="42"/>
      <c r="I25" s="102">
        <v>27</v>
      </c>
      <c r="J25" s="103" cm="1">
        <f t="array" ref="J25">I25-2</f>
        <v>25</v>
      </c>
      <c r="K25" s="30"/>
      <c r="L25" s="83"/>
      <c r="M25" s="83"/>
      <c r="N25" s="32"/>
    </row>
    <row r="26" ht="16.6" customHeight="1">
      <c r="A26" t="s" s="101">
        <v>171</v>
      </c>
      <c r="B26" s="42"/>
      <c r="C26" s="102">
        <v>27</v>
      </c>
      <c r="D26" s="42"/>
      <c r="E26" s="102">
        <v>27</v>
      </c>
      <c r="F26" s="102">
        <v>25</v>
      </c>
      <c r="G26" s="102">
        <v>25</v>
      </c>
      <c r="H26" s="42"/>
      <c r="I26" s="102">
        <v>27</v>
      </c>
      <c r="J26" s="103" cm="1">
        <f t="array" ref="J26">I26-2</f>
        <v>25</v>
      </c>
      <c r="K26" s="30"/>
      <c r="L26" s="83"/>
      <c r="M26" s="83"/>
      <c r="N26" s="32"/>
    </row>
    <row r="27" ht="16.6" customHeight="1">
      <c r="A27" t="s" s="101">
        <v>172</v>
      </c>
      <c r="B27" s="42"/>
      <c r="C27" s="102">
        <v>27</v>
      </c>
      <c r="D27" s="42"/>
      <c r="E27" s="102">
        <v>27</v>
      </c>
      <c r="F27" s="102">
        <v>25</v>
      </c>
      <c r="G27" s="102">
        <v>25</v>
      </c>
      <c r="H27" s="42"/>
      <c r="I27" s="102">
        <v>27</v>
      </c>
      <c r="J27" s="103" cm="1">
        <f t="array" ref="J27">I27-2</f>
        <v>25</v>
      </c>
      <c r="K27" s="30"/>
      <c r="L27" s="83"/>
      <c r="M27" s="83"/>
      <c r="N27" s="32"/>
    </row>
    <row r="28" ht="16.6" customHeight="1">
      <c r="A28" t="s" s="101">
        <v>173</v>
      </c>
      <c r="B28" s="42"/>
      <c r="C28" s="102">
        <v>27</v>
      </c>
      <c r="D28" s="42"/>
      <c r="E28" s="102">
        <v>27</v>
      </c>
      <c r="F28" s="102">
        <v>25</v>
      </c>
      <c r="G28" s="102">
        <v>25</v>
      </c>
      <c r="H28" s="42"/>
      <c r="I28" s="102">
        <v>27</v>
      </c>
      <c r="J28" s="103" cm="1">
        <f t="array" ref="J28">I28-2</f>
        <v>25</v>
      </c>
      <c r="K28" s="30"/>
      <c r="L28" s="83"/>
      <c r="M28" s="83"/>
      <c r="N28" s="32"/>
    </row>
    <row r="29" ht="16.6" customHeight="1">
      <c r="A29" t="s" s="101">
        <v>174</v>
      </c>
      <c r="B29" s="42"/>
      <c r="C29" s="102">
        <v>27</v>
      </c>
      <c r="D29" s="42"/>
      <c r="E29" s="102">
        <v>27</v>
      </c>
      <c r="F29" s="102">
        <v>25</v>
      </c>
      <c r="G29" s="102">
        <v>25</v>
      </c>
      <c r="H29" s="42"/>
      <c r="I29" s="102">
        <v>10</v>
      </c>
      <c r="J29" s="103" cm="1">
        <f t="array" ref="J29">I29-2</f>
        <v>8</v>
      </c>
      <c r="K29" s="30"/>
      <c r="L29" s="83"/>
      <c r="M29" s="83"/>
      <c r="N29" s="32"/>
    </row>
    <row r="30" ht="16.6" customHeight="1">
      <c r="A30" t="s" s="101">
        <v>175</v>
      </c>
      <c r="B30" s="42"/>
      <c r="C30" s="102">
        <v>27</v>
      </c>
      <c r="D30" s="42"/>
      <c r="E30" s="102">
        <v>27</v>
      </c>
      <c r="F30" s="102">
        <v>25</v>
      </c>
      <c r="G30" s="102">
        <v>25</v>
      </c>
      <c r="H30" s="42"/>
      <c r="I30" s="102">
        <v>27</v>
      </c>
      <c r="J30" s="103" cm="1">
        <f t="array" ref="J30">I30-2</f>
        <v>25</v>
      </c>
      <c r="K30" s="30"/>
      <c r="L30" s="83"/>
      <c r="M30" s="83"/>
      <c r="N30" s="32"/>
    </row>
    <row r="31" ht="16.6" customHeight="1">
      <c r="A31" t="s" s="101">
        <v>176</v>
      </c>
      <c r="B31" s="42"/>
      <c r="C31" s="102">
        <v>27</v>
      </c>
      <c r="D31" s="42"/>
      <c r="E31" s="102">
        <v>27</v>
      </c>
      <c r="F31" s="102">
        <v>25</v>
      </c>
      <c r="G31" s="102">
        <v>25</v>
      </c>
      <c r="H31" s="42"/>
      <c r="I31" s="102">
        <v>27</v>
      </c>
      <c r="J31" s="103" cm="1">
        <f t="array" ref="J31">I31-2</f>
        <v>25</v>
      </c>
      <c r="K31" s="30"/>
      <c r="L31" s="83"/>
      <c r="M31" s="83"/>
      <c r="N31" s="32"/>
    </row>
    <row r="32" ht="16.6" customHeight="1">
      <c r="A32" t="s" s="101">
        <v>177</v>
      </c>
      <c r="B32" s="42"/>
      <c r="C32" s="102">
        <v>27</v>
      </c>
      <c r="D32" s="42"/>
      <c r="E32" s="102">
        <v>27</v>
      </c>
      <c r="F32" s="102">
        <v>25</v>
      </c>
      <c r="G32" s="102">
        <v>25</v>
      </c>
      <c r="H32" s="42"/>
      <c r="I32" s="102">
        <v>27</v>
      </c>
      <c r="J32" s="103" cm="1">
        <f t="array" ref="J32">I32-2</f>
        <v>25</v>
      </c>
      <c r="K32" s="30"/>
      <c r="L32" s="83"/>
      <c r="M32" s="83"/>
      <c r="N32" s="32"/>
    </row>
    <row r="33" ht="16.6" customHeight="1">
      <c r="A33" t="s" s="101">
        <v>178</v>
      </c>
      <c r="B33" s="42"/>
      <c r="C33" s="102">
        <v>27</v>
      </c>
      <c r="D33" s="42"/>
      <c r="E33" s="102">
        <v>27</v>
      </c>
      <c r="F33" s="102">
        <v>25</v>
      </c>
      <c r="G33" s="102">
        <v>25</v>
      </c>
      <c r="H33" s="42"/>
      <c r="I33" s="102">
        <v>10</v>
      </c>
      <c r="J33" s="103" cm="1">
        <f t="array" ref="J33">I33-2</f>
        <v>8</v>
      </c>
      <c r="K33" s="30"/>
      <c r="L33" s="83"/>
      <c r="M33" s="83"/>
      <c r="N33" s="32"/>
    </row>
    <row r="34" ht="16.6" customHeight="1">
      <c r="A34" t="s" s="101">
        <v>179</v>
      </c>
      <c r="B34" s="42"/>
      <c r="C34" s="102">
        <v>27</v>
      </c>
      <c r="D34" s="42"/>
      <c r="E34" s="102">
        <v>27</v>
      </c>
      <c r="F34" s="102">
        <v>25</v>
      </c>
      <c r="G34" s="102">
        <v>25</v>
      </c>
      <c r="H34" s="42"/>
      <c r="I34" s="102">
        <v>10</v>
      </c>
      <c r="J34" s="103" cm="1">
        <f t="array" ref="J34">I34-2</f>
        <v>8</v>
      </c>
      <c r="K34" s="30"/>
      <c r="L34" s="83"/>
      <c r="M34" s="83"/>
      <c r="N34" s="32"/>
    </row>
    <row r="35" ht="16.6" customHeight="1">
      <c r="A35" t="s" s="101">
        <v>180</v>
      </c>
      <c r="B35" s="42"/>
      <c r="C35" s="102">
        <v>27</v>
      </c>
      <c r="D35" s="42"/>
      <c r="E35" s="102">
        <v>27</v>
      </c>
      <c r="F35" s="102">
        <v>25</v>
      </c>
      <c r="G35" s="102">
        <v>25</v>
      </c>
      <c r="H35" s="42"/>
      <c r="I35" s="102">
        <v>27</v>
      </c>
      <c r="J35" s="103" cm="1">
        <f t="array" ref="J35">I35-2</f>
        <v>25</v>
      </c>
      <c r="K35" s="30"/>
      <c r="L35" s="83"/>
      <c r="M35" s="83"/>
      <c r="N35" s="32"/>
    </row>
    <row r="36" ht="16.6" customHeight="1">
      <c r="A36" t="s" s="101">
        <v>181</v>
      </c>
      <c r="B36" s="42"/>
      <c r="C36" s="102">
        <v>27</v>
      </c>
      <c r="D36" s="42"/>
      <c r="E36" s="102">
        <v>27</v>
      </c>
      <c r="F36" s="102">
        <v>25</v>
      </c>
      <c r="G36" s="102">
        <v>25</v>
      </c>
      <c r="H36" s="42"/>
      <c r="I36" s="102">
        <v>27</v>
      </c>
      <c r="J36" s="103" cm="1">
        <f t="array" ref="J36">I36-2</f>
        <v>25</v>
      </c>
      <c r="K36" s="30"/>
      <c r="L36" s="83"/>
      <c r="M36" s="83"/>
      <c r="N36" s="32"/>
    </row>
    <row r="37" ht="16.6" customHeight="1">
      <c r="A37" t="s" s="101">
        <v>182</v>
      </c>
      <c r="B37" s="42"/>
      <c r="C37" s="102">
        <v>27</v>
      </c>
      <c r="D37" s="42"/>
      <c r="E37" s="102">
        <v>27</v>
      </c>
      <c r="F37" s="102">
        <v>25</v>
      </c>
      <c r="G37" s="102">
        <v>25</v>
      </c>
      <c r="H37" s="42"/>
      <c r="I37" s="102">
        <v>27</v>
      </c>
      <c r="J37" s="103" cm="1">
        <f t="array" ref="J37">I37-2</f>
        <v>25</v>
      </c>
      <c r="K37" s="30"/>
      <c r="L37" s="83"/>
      <c r="M37" s="83"/>
      <c r="N37" s="32"/>
    </row>
    <row r="38" ht="16.6" customHeight="1">
      <c r="A38" t="s" s="101">
        <v>183</v>
      </c>
      <c r="B38" s="42"/>
      <c r="C38" s="102">
        <v>27</v>
      </c>
      <c r="D38" s="42"/>
      <c r="E38" s="102">
        <v>27</v>
      </c>
      <c r="F38" s="102">
        <v>25</v>
      </c>
      <c r="G38" s="102">
        <v>25</v>
      </c>
      <c r="H38" s="42"/>
      <c r="I38" s="102">
        <v>27</v>
      </c>
      <c r="J38" s="103" cm="1">
        <f t="array" ref="J38">I38-2</f>
        <v>25</v>
      </c>
      <c r="K38" s="30"/>
      <c r="L38" s="83"/>
      <c r="M38" s="83"/>
      <c r="N38" s="32"/>
    </row>
    <row r="39" ht="16.6" customHeight="1">
      <c r="A39" t="s" s="101">
        <v>184</v>
      </c>
      <c r="B39" s="42"/>
      <c r="C39" s="102">
        <v>27</v>
      </c>
      <c r="D39" s="42"/>
      <c r="E39" s="102">
        <v>27</v>
      </c>
      <c r="F39" s="102">
        <v>25</v>
      </c>
      <c r="G39" s="102">
        <v>25</v>
      </c>
      <c r="H39" s="42"/>
      <c r="I39" s="102">
        <v>10</v>
      </c>
      <c r="J39" s="103" cm="1">
        <f t="array" ref="J39">I39-2</f>
        <v>8</v>
      </c>
      <c r="K39" s="30"/>
      <c r="L39" s="83"/>
      <c r="M39" s="83"/>
      <c r="N39" s="32"/>
    </row>
    <row r="40" ht="16.6" customHeight="1">
      <c r="A40" t="s" s="101">
        <v>185</v>
      </c>
      <c r="B40" s="42"/>
      <c r="C40" s="102">
        <v>27</v>
      </c>
      <c r="D40" s="42"/>
      <c r="E40" s="102">
        <v>27</v>
      </c>
      <c r="F40" s="102">
        <v>25</v>
      </c>
      <c r="G40" s="102">
        <v>25</v>
      </c>
      <c r="H40" s="42"/>
      <c r="I40" s="102">
        <v>27</v>
      </c>
      <c r="J40" s="103" cm="1">
        <f t="array" ref="J40">I40-2</f>
        <v>25</v>
      </c>
      <c r="K40" s="30"/>
      <c r="L40" s="83"/>
      <c r="M40" s="83"/>
      <c r="N40" s="32"/>
    </row>
    <row r="41" ht="16.6" customHeight="1">
      <c r="A41" t="s" s="101">
        <v>186</v>
      </c>
      <c r="B41" s="42"/>
      <c r="C41" s="102">
        <v>27</v>
      </c>
      <c r="D41" s="42"/>
      <c r="E41" s="102">
        <v>27</v>
      </c>
      <c r="F41" s="102">
        <v>25</v>
      </c>
      <c r="G41" s="102">
        <v>25</v>
      </c>
      <c r="H41" s="42"/>
      <c r="I41" s="102">
        <v>27</v>
      </c>
      <c r="J41" s="103" cm="1">
        <f t="array" ref="J41">I41-2</f>
        <v>25</v>
      </c>
      <c r="K41" s="30"/>
      <c r="L41" s="83"/>
      <c r="M41" s="83"/>
      <c r="N41" s="32"/>
    </row>
    <row r="42" ht="16.6" customHeight="1">
      <c r="A42" t="s" s="101">
        <v>187</v>
      </c>
      <c r="B42" s="42"/>
      <c r="C42" s="102">
        <v>27</v>
      </c>
      <c r="D42" s="42"/>
      <c r="E42" s="102">
        <v>27</v>
      </c>
      <c r="F42" s="102">
        <v>25</v>
      </c>
      <c r="G42" s="102">
        <v>25</v>
      </c>
      <c r="H42" s="42"/>
      <c r="I42" s="102">
        <v>27</v>
      </c>
      <c r="J42" s="103" cm="1">
        <f t="array" ref="J42">I42-2</f>
        <v>25</v>
      </c>
      <c r="K42" s="30"/>
      <c r="L42" s="83"/>
      <c r="M42" s="83"/>
      <c r="N42" s="32"/>
    </row>
    <row r="43" ht="16.6" customHeight="1">
      <c r="A43" t="s" s="101">
        <v>188</v>
      </c>
      <c r="B43" s="42"/>
      <c r="C43" s="102">
        <v>35</v>
      </c>
      <c r="D43" s="42"/>
      <c r="E43" s="102">
        <v>35</v>
      </c>
      <c r="F43" s="102">
        <v>33</v>
      </c>
      <c r="G43" s="102">
        <v>33</v>
      </c>
      <c r="H43" s="42"/>
      <c r="I43" s="102">
        <v>10</v>
      </c>
      <c r="J43" s="103" cm="1">
        <f t="array" ref="J43">I43-2</f>
        <v>8</v>
      </c>
      <c r="K43" s="30"/>
      <c r="L43" s="83"/>
      <c r="M43" s="83"/>
      <c r="N43" s="32"/>
    </row>
    <row r="44" ht="16.6" customHeight="1">
      <c r="A44" t="s" s="101">
        <v>189</v>
      </c>
      <c r="B44" s="42"/>
      <c r="C44" s="102">
        <v>27</v>
      </c>
      <c r="D44" s="42"/>
      <c r="E44" s="102">
        <v>27</v>
      </c>
      <c r="F44" s="102">
        <v>25</v>
      </c>
      <c r="G44" s="102">
        <v>25</v>
      </c>
      <c r="H44" s="42"/>
      <c r="I44" s="102">
        <v>10</v>
      </c>
      <c r="J44" s="103" cm="1">
        <f t="array" ref="J44">I44-2</f>
        <v>8</v>
      </c>
      <c r="K44" s="30"/>
      <c r="L44" s="83"/>
      <c r="M44" s="83"/>
      <c r="N44" s="32"/>
    </row>
    <row r="45" ht="16.6" customHeight="1">
      <c r="A45" t="s" s="101">
        <v>190</v>
      </c>
      <c r="B45" s="42"/>
      <c r="C45" s="102">
        <v>27</v>
      </c>
      <c r="D45" s="42"/>
      <c r="E45" s="102">
        <v>27</v>
      </c>
      <c r="F45" s="102">
        <v>25</v>
      </c>
      <c r="G45" s="102">
        <v>25</v>
      </c>
      <c r="H45" s="42"/>
      <c r="I45" s="102">
        <v>27</v>
      </c>
      <c r="J45" s="103" cm="1">
        <f t="array" ref="J45">I45-2</f>
        <v>25</v>
      </c>
      <c r="K45" s="30"/>
      <c r="L45" s="83"/>
      <c r="M45" s="83"/>
      <c r="N45" s="32"/>
    </row>
    <row r="46" ht="16.6" customHeight="1">
      <c r="A46" t="s" s="101">
        <v>191</v>
      </c>
      <c r="B46" s="42"/>
      <c r="C46" s="102">
        <v>27</v>
      </c>
      <c r="D46" s="42"/>
      <c r="E46" s="102">
        <v>27</v>
      </c>
      <c r="F46" s="102">
        <v>25</v>
      </c>
      <c r="G46" s="102">
        <v>25</v>
      </c>
      <c r="H46" s="42"/>
      <c r="I46" s="102">
        <v>10</v>
      </c>
      <c r="J46" s="103" cm="1">
        <f t="array" ref="J46">I46-2</f>
        <v>8</v>
      </c>
      <c r="K46" s="30"/>
      <c r="L46" s="83"/>
      <c r="M46" s="83"/>
      <c r="N46" s="32"/>
    </row>
    <row r="47" ht="16.6" customHeight="1">
      <c r="A47" t="s" s="101">
        <v>192</v>
      </c>
      <c r="B47" s="42"/>
      <c r="C47" s="102">
        <v>27</v>
      </c>
      <c r="D47" s="42"/>
      <c r="E47" s="102">
        <v>27</v>
      </c>
      <c r="F47" s="102">
        <v>25</v>
      </c>
      <c r="G47" s="102">
        <v>25</v>
      </c>
      <c r="H47" s="42"/>
      <c r="I47" s="102">
        <v>10</v>
      </c>
      <c r="J47" s="103" cm="1">
        <f t="array" ref="J47">I47-2</f>
        <v>8</v>
      </c>
      <c r="K47" s="30"/>
      <c r="L47" s="83"/>
      <c r="M47" s="83"/>
      <c r="N47" s="32"/>
    </row>
    <row r="48" ht="16.6" customHeight="1">
      <c r="A48" t="s" s="101">
        <v>193</v>
      </c>
      <c r="B48" s="42"/>
      <c r="C48" s="102">
        <v>27</v>
      </c>
      <c r="D48" s="42"/>
      <c r="E48" s="102">
        <v>27</v>
      </c>
      <c r="F48" s="102">
        <v>25</v>
      </c>
      <c r="G48" s="102">
        <v>25</v>
      </c>
      <c r="H48" s="42"/>
      <c r="I48" s="102">
        <v>27</v>
      </c>
      <c r="J48" s="103" cm="1">
        <f t="array" ref="J48">I48-2</f>
        <v>25</v>
      </c>
      <c r="K48" s="30"/>
      <c r="L48" s="83"/>
      <c r="M48" s="83"/>
      <c r="N48" s="32"/>
    </row>
    <row r="49" ht="16.6" customHeight="1">
      <c r="A49" t="s" s="101">
        <v>194</v>
      </c>
      <c r="B49" s="42"/>
      <c r="C49" s="102">
        <v>27</v>
      </c>
      <c r="D49" s="42"/>
      <c r="E49" s="102">
        <v>27</v>
      </c>
      <c r="F49" s="102">
        <v>25</v>
      </c>
      <c r="G49" s="102">
        <v>25</v>
      </c>
      <c r="H49" s="42"/>
      <c r="I49" s="102">
        <v>10</v>
      </c>
      <c r="J49" s="103" cm="1">
        <f t="array" ref="J49">I49-2</f>
        <v>8</v>
      </c>
      <c r="K49" s="30"/>
      <c r="L49" s="83"/>
      <c r="M49" s="83"/>
      <c r="N49" s="32"/>
    </row>
    <row r="50" ht="16.6" customHeight="1">
      <c r="A50" t="s" s="101">
        <v>195</v>
      </c>
      <c r="B50" s="42"/>
      <c r="C50" s="102">
        <v>10</v>
      </c>
      <c r="D50" s="42"/>
      <c r="E50" s="102">
        <v>10</v>
      </c>
      <c r="F50" s="102">
        <v>8</v>
      </c>
      <c r="G50" s="102">
        <v>8</v>
      </c>
      <c r="H50" s="42"/>
      <c r="I50" s="102">
        <v>10</v>
      </c>
      <c r="J50" s="103" cm="1">
        <f t="array" ref="J50">I50-2</f>
        <v>8</v>
      </c>
      <c r="K50" s="30"/>
      <c r="L50" s="83"/>
      <c r="M50" s="83"/>
      <c r="N50" s="32"/>
    </row>
    <row r="51" ht="16.6" customHeight="1">
      <c r="A51" t="s" s="101">
        <v>196</v>
      </c>
      <c r="B51" s="42"/>
      <c r="C51" s="102">
        <v>27</v>
      </c>
      <c r="D51" s="42"/>
      <c r="E51" s="102">
        <v>27</v>
      </c>
      <c r="F51" s="102">
        <v>25</v>
      </c>
      <c r="G51" s="102">
        <v>25</v>
      </c>
      <c r="H51" s="42"/>
      <c r="I51" s="102">
        <v>27</v>
      </c>
      <c r="J51" s="103" cm="1">
        <f t="array" ref="J51">I51-2</f>
        <v>25</v>
      </c>
      <c r="K51" s="30"/>
      <c r="L51" s="83"/>
      <c r="M51" s="83"/>
      <c r="N51" s="32"/>
    </row>
    <row r="52" ht="16.6" customHeight="1">
      <c r="A52" t="s" s="101">
        <v>197</v>
      </c>
      <c r="B52" s="42"/>
      <c r="C52" s="102">
        <v>27</v>
      </c>
      <c r="D52" s="42"/>
      <c r="E52" s="102">
        <v>27</v>
      </c>
      <c r="F52" s="102">
        <v>25</v>
      </c>
      <c r="G52" s="102">
        <v>25</v>
      </c>
      <c r="H52" s="42"/>
      <c r="I52" s="102">
        <v>10</v>
      </c>
      <c r="J52" s="103" cm="1">
        <f t="array" ref="J52">I52-2</f>
        <v>8</v>
      </c>
      <c r="K52" s="30"/>
      <c r="L52" s="83"/>
      <c r="M52" s="83"/>
      <c r="N52" s="32"/>
    </row>
    <row r="53" ht="16.6" customHeight="1">
      <c r="A53" t="s" s="101">
        <v>198</v>
      </c>
      <c r="B53" s="42"/>
      <c r="C53" s="102">
        <v>25</v>
      </c>
      <c r="D53" s="42"/>
      <c r="E53" s="102">
        <v>25</v>
      </c>
      <c r="F53" s="102">
        <v>23</v>
      </c>
      <c r="G53" s="102">
        <v>23</v>
      </c>
      <c r="H53" s="42"/>
      <c r="I53" s="102">
        <v>10</v>
      </c>
      <c r="J53" s="103" cm="1">
        <f t="array" ref="J53">I53-2</f>
        <v>8</v>
      </c>
      <c r="K53" s="30"/>
      <c r="L53" s="83"/>
      <c r="M53" s="83"/>
      <c r="N53" s="32"/>
    </row>
    <row r="54" ht="16.6" customHeight="1">
      <c r="A54" t="s" s="101">
        <v>199</v>
      </c>
      <c r="B54" s="42"/>
      <c r="C54" s="102">
        <v>27</v>
      </c>
      <c r="D54" s="42"/>
      <c r="E54" s="102">
        <v>27</v>
      </c>
      <c r="F54" s="102">
        <v>25</v>
      </c>
      <c r="G54" s="102">
        <v>25</v>
      </c>
      <c r="H54" s="42"/>
      <c r="I54" s="102">
        <v>27</v>
      </c>
      <c r="J54" s="103" cm="1">
        <f t="array" ref="J54">I54-2</f>
        <v>25</v>
      </c>
      <c r="K54" s="30"/>
      <c r="L54" s="83"/>
      <c r="M54" s="83"/>
      <c r="N54" s="32"/>
    </row>
    <row r="55" ht="16.6" customHeight="1">
      <c r="A55" t="s" s="101">
        <v>200</v>
      </c>
      <c r="B55" s="42"/>
      <c r="C55" s="102">
        <v>27</v>
      </c>
      <c r="D55" s="42"/>
      <c r="E55" s="102">
        <v>27</v>
      </c>
      <c r="F55" s="102">
        <v>25</v>
      </c>
      <c r="G55" s="102">
        <v>25</v>
      </c>
      <c r="H55" s="42"/>
      <c r="I55" s="102">
        <v>27</v>
      </c>
      <c r="J55" s="103" cm="1">
        <f t="array" ref="J55">I55-2</f>
        <v>25</v>
      </c>
      <c r="K55" s="30"/>
      <c r="L55" s="83"/>
      <c r="M55" s="83"/>
      <c r="N55" s="32"/>
    </row>
    <row r="56" ht="16.6" customHeight="1">
      <c r="A56" t="s" s="101">
        <v>201</v>
      </c>
      <c r="B56" s="42"/>
      <c r="C56" s="102">
        <v>27</v>
      </c>
      <c r="D56" s="42"/>
      <c r="E56" s="102">
        <v>27</v>
      </c>
      <c r="F56" s="102">
        <v>25</v>
      </c>
      <c r="G56" s="102">
        <v>25</v>
      </c>
      <c r="H56" s="42"/>
      <c r="I56" s="102">
        <v>27</v>
      </c>
      <c r="J56" s="103" cm="1">
        <f t="array" ref="J56">I56-2</f>
        <v>25</v>
      </c>
      <c r="K56" s="30"/>
      <c r="L56" s="83"/>
      <c r="M56" s="83"/>
      <c r="N56" s="32"/>
    </row>
    <row r="57" ht="16.6" customHeight="1">
      <c r="A57" t="s" s="101">
        <v>202</v>
      </c>
      <c r="B57" s="42"/>
      <c r="C57" s="102">
        <v>20</v>
      </c>
      <c r="D57" s="42"/>
      <c r="E57" s="102">
        <v>20</v>
      </c>
      <c r="F57" s="102">
        <v>18</v>
      </c>
      <c r="G57" s="102">
        <v>18</v>
      </c>
      <c r="H57" s="42"/>
      <c r="I57" s="102">
        <v>20</v>
      </c>
      <c r="J57" s="103" cm="1">
        <f t="array" ref="J57">I57-2</f>
        <v>18</v>
      </c>
      <c r="K57" s="30"/>
      <c r="L57" s="83"/>
      <c r="M57" s="83"/>
      <c r="N57" s="32"/>
    </row>
    <row r="58" ht="16.6" customHeight="1">
      <c r="A58" t="s" s="101">
        <v>203</v>
      </c>
      <c r="B58" s="42"/>
      <c r="C58" s="102">
        <v>27</v>
      </c>
      <c r="D58" s="42"/>
      <c r="E58" s="102">
        <v>27</v>
      </c>
      <c r="F58" s="102">
        <v>25</v>
      </c>
      <c r="G58" s="102">
        <v>25</v>
      </c>
      <c r="H58" s="42"/>
      <c r="I58" s="102">
        <v>10</v>
      </c>
      <c r="J58" s="103" cm="1">
        <f t="array" ref="J58">I58-2</f>
        <v>8</v>
      </c>
      <c r="K58" s="30"/>
      <c r="L58" s="83"/>
      <c r="M58" s="83"/>
      <c r="N58" s="32"/>
    </row>
    <row r="59" ht="16.6" customHeight="1">
      <c r="A59" t="s" s="101">
        <v>204</v>
      </c>
      <c r="B59" s="42"/>
      <c r="C59" s="102">
        <v>27</v>
      </c>
      <c r="D59" s="42"/>
      <c r="E59" s="102">
        <v>27</v>
      </c>
      <c r="F59" s="102">
        <v>25</v>
      </c>
      <c r="G59" s="102">
        <v>25</v>
      </c>
      <c r="H59" s="42"/>
      <c r="I59" s="102">
        <v>27</v>
      </c>
      <c r="J59" s="103" cm="1">
        <f t="array" ref="J59">I59-2</f>
        <v>25</v>
      </c>
      <c r="K59" s="30"/>
      <c r="L59" s="83"/>
      <c r="M59" s="83"/>
      <c r="N59" s="32"/>
    </row>
    <row r="60" ht="16.6" customHeight="1">
      <c r="A60" t="s" s="101">
        <v>205</v>
      </c>
      <c r="B60" s="42"/>
      <c r="C60" s="102">
        <v>9</v>
      </c>
      <c r="D60" s="42"/>
      <c r="E60" s="102">
        <v>9</v>
      </c>
      <c r="F60" s="102">
        <v>7</v>
      </c>
      <c r="G60" s="102">
        <v>7</v>
      </c>
      <c r="H60" s="42"/>
      <c r="I60" s="102">
        <v>9</v>
      </c>
      <c r="J60" s="103" cm="1">
        <f t="array" ref="J60">I60-2</f>
        <v>7</v>
      </c>
      <c r="K60" s="30"/>
      <c r="L60" s="83"/>
      <c r="M60" s="83"/>
      <c r="N60" s="32"/>
    </row>
    <row r="61" ht="16.6" customHeight="1">
      <c r="A61" t="s" s="101">
        <v>206</v>
      </c>
      <c r="B61" s="42"/>
      <c r="C61" s="102">
        <v>9.5</v>
      </c>
      <c r="D61" s="42"/>
      <c r="E61" s="102">
        <v>9.5</v>
      </c>
      <c r="F61" s="102">
        <v>7.5</v>
      </c>
      <c r="G61" s="102">
        <v>7.5</v>
      </c>
      <c r="H61" s="42"/>
      <c r="I61" s="102">
        <v>9.5</v>
      </c>
      <c r="J61" s="103" cm="1">
        <f t="array" ref="J61">I61-2</f>
        <v>7.5</v>
      </c>
      <c r="K61" s="30"/>
      <c r="L61" s="83"/>
      <c r="M61" s="83"/>
      <c r="N61" s="32"/>
    </row>
    <row r="62" ht="16.6" customHeight="1">
      <c r="A62" t="s" s="101">
        <v>207</v>
      </c>
      <c r="B62" s="42"/>
      <c r="C62" s="102">
        <v>27</v>
      </c>
      <c r="D62" s="42"/>
      <c r="E62" s="102">
        <v>27</v>
      </c>
      <c r="F62" s="102">
        <v>25</v>
      </c>
      <c r="G62" s="102">
        <v>25</v>
      </c>
      <c r="H62" s="42"/>
      <c r="I62" s="102">
        <v>10</v>
      </c>
      <c r="J62" s="103" cm="1">
        <f t="array" ref="J62">I62-2</f>
        <v>8</v>
      </c>
      <c r="K62" s="30"/>
      <c r="L62" s="83"/>
      <c r="M62" s="83"/>
      <c r="N62" s="32"/>
    </row>
    <row r="63" ht="16.6" customHeight="1">
      <c r="A63" t="s" s="101">
        <v>208</v>
      </c>
      <c r="B63" s="42"/>
      <c r="C63" s="102">
        <v>27</v>
      </c>
      <c r="D63" s="42"/>
      <c r="E63" s="102">
        <v>27</v>
      </c>
      <c r="F63" s="102">
        <v>25</v>
      </c>
      <c r="G63" s="102">
        <v>25</v>
      </c>
      <c r="H63" s="42"/>
      <c r="I63" s="102">
        <v>27</v>
      </c>
      <c r="J63" s="103" cm="1">
        <f t="array" ref="J63">I63-2</f>
        <v>25</v>
      </c>
      <c r="K63" s="30"/>
      <c r="L63" s="83"/>
      <c r="M63" s="83"/>
      <c r="N63" s="32"/>
    </row>
    <row r="64" ht="16.6" customHeight="1">
      <c r="A64" t="s" s="101">
        <v>209</v>
      </c>
      <c r="B64" s="42"/>
      <c r="C64" s="102">
        <v>27</v>
      </c>
      <c r="D64" s="42"/>
      <c r="E64" s="102">
        <v>27</v>
      </c>
      <c r="F64" s="102">
        <v>25</v>
      </c>
      <c r="G64" s="102">
        <v>25</v>
      </c>
      <c r="H64" s="42"/>
      <c r="I64" s="102">
        <v>10</v>
      </c>
      <c r="J64" s="103" cm="1">
        <f t="array" ref="J64">I64-2</f>
        <v>8</v>
      </c>
      <c r="K64" s="30"/>
      <c r="L64" s="83"/>
      <c r="M64" s="83"/>
      <c r="N64" s="32"/>
    </row>
    <row r="65" ht="16.6" customHeight="1">
      <c r="A65" t="s" s="101">
        <v>210</v>
      </c>
      <c r="B65" s="42"/>
      <c r="C65" s="102">
        <v>27</v>
      </c>
      <c r="D65" s="42"/>
      <c r="E65" s="102">
        <v>27</v>
      </c>
      <c r="F65" s="102">
        <v>25</v>
      </c>
      <c r="G65" s="102">
        <v>25</v>
      </c>
      <c r="H65" s="42"/>
      <c r="I65" s="102">
        <v>27</v>
      </c>
      <c r="J65" s="103" cm="1">
        <f t="array" ref="J65">I65-2</f>
        <v>25</v>
      </c>
      <c r="K65" s="30"/>
      <c r="L65" s="83"/>
      <c r="M65" s="83"/>
      <c r="N65" s="32"/>
    </row>
    <row r="66" ht="16.6" customHeight="1">
      <c r="A66" t="s" s="101">
        <v>211</v>
      </c>
      <c r="B66" s="42"/>
      <c r="C66" s="102">
        <v>27</v>
      </c>
      <c r="D66" s="42"/>
      <c r="E66" s="102">
        <v>27</v>
      </c>
      <c r="F66" s="102">
        <v>25</v>
      </c>
      <c r="G66" s="102">
        <v>25</v>
      </c>
      <c r="H66" s="42"/>
      <c r="I66" s="102">
        <v>27</v>
      </c>
      <c r="J66" s="103" cm="1">
        <f t="array" ref="J66">I66-2</f>
        <v>25</v>
      </c>
      <c r="K66" s="30"/>
      <c r="L66" s="83"/>
      <c r="M66" s="83"/>
      <c r="N66" s="32"/>
    </row>
    <row r="67" ht="16.6" customHeight="1">
      <c r="A67" t="s" s="101">
        <v>212</v>
      </c>
      <c r="B67" s="42"/>
      <c r="C67" s="102">
        <v>27</v>
      </c>
      <c r="D67" s="42"/>
      <c r="E67" s="102">
        <v>27</v>
      </c>
      <c r="F67" s="102">
        <v>25</v>
      </c>
      <c r="G67" s="102">
        <v>25</v>
      </c>
      <c r="H67" s="42"/>
      <c r="I67" s="102">
        <v>27</v>
      </c>
      <c r="J67" s="103" cm="1">
        <f t="array" ref="J67">I67-2</f>
        <v>25</v>
      </c>
      <c r="K67" s="30"/>
      <c r="L67" s="83"/>
      <c r="M67" s="83"/>
      <c r="N67" s="32"/>
    </row>
    <row r="68" ht="16.6" customHeight="1">
      <c r="A68" t="s" s="101">
        <v>213</v>
      </c>
      <c r="B68" s="42"/>
      <c r="C68" s="102">
        <v>14</v>
      </c>
      <c r="D68" s="42"/>
      <c r="E68" s="102">
        <v>14</v>
      </c>
      <c r="F68" s="102">
        <v>12</v>
      </c>
      <c r="G68" s="102">
        <v>12</v>
      </c>
      <c r="H68" s="42"/>
      <c r="I68" s="102">
        <v>10</v>
      </c>
      <c r="J68" s="103" cm="1">
        <f t="array" ref="J68">I68-2</f>
        <v>8</v>
      </c>
      <c r="K68" s="30"/>
      <c r="L68" s="83"/>
      <c r="M68" s="83"/>
      <c r="N68" s="32"/>
    </row>
    <row r="69" ht="16.6" customHeight="1">
      <c r="A69" t="s" s="101">
        <v>214</v>
      </c>
      <c r="B69" s="42"/>
      <c r="C69" s="102">
        <v>27</v>
      </c>
      <c r="D69" s="42"/>
      <c r="E69" s="102">
        <v>27</v>
      </c>
      <c r="F69" s="102">
        <v>25</v>
      </c>
      <c r="G69" s="102">
        <v>25</v>
      </c>
      <c r="H69" s="42"/>
      <c r="I69" s="102">
        <v>27</v>
      </c>
      <c r="J69" s="103" cm="1">
        <f t="array" ref="J69">I69-2</f>
        <v>25</v>
      </c>
      <c r="K69" s="30"/>
      <c r="L69" s="83"/>
      <c r="M69" s="83"/>
      <c r="N69" s="32"/>
    </row>
    <row r="70" ht="16.6" customHeight="1">
      <c r="A70" t="s" s="101">
        <v>215</v>
      </c>
      <c r="B70" s="42"/>
      <c r="C70" s="102">
        <v>27</v>
      </c>
      <c r="D70" s="42"/>
      <c r="E70" s="102">
        <v>27</v>
      </c>
      <c r="F70" s="102">
        <v>25</v>
      </c>
      <c r="G70" s="102">
        <v>25</v>
      </c>
      <c r="H70" s="42"/>
      <c r="I70" s="102">
        <v>27</v>
      </c>
      <c r="J70" s="103" cm="1">
        <f t="array" ref="J70">I70-2</f>
        <v>25</v>
      </c>
      <c r="K70" s="30"/>
      <c r="L70" s="83"/>
      <c r="M70" s="83"/>
      <c r="N70" s="32"/>
    </row>
    <row r="71" ht="16.6" customHeight="1">
      <c r="A71" t="s" s="101">
        <v>216</v>
      </c>
      <c r="B71" s="42"/>
      <c r="C71" s="102">
        <v>27</v>
      </c>
      <c r="D71" s="42"/>
      <c r="E71" s="102">
        <v>27</v>
      </c>
      <c r="F71" s="102">
        <v>25</v>
      </c>
      <c r="G71" s="102">
        <v>25</v>
      </c>
      <c r="H71" s="42"/>
      <c r="I71" s="102">
        <v>27</v>
      </c>
      <c r="J71" s="103" cm="1">
        <f t="array" ref="J71">I71-2</f>
        <v>25</v>
      </c>
      <c r="K71" s="30"/>
      <c r="L71" s="83"/>
      <c r="M71" s="83"/>
      <c r="N71" s="32"/>
    </row>
    <row r="72" ht="16.6" customHeight="1">
      <c r="A72" t="s" s="101">
        <v>217</v>
      </c>
      <c r="B72" s="42"/>
      <c r="C72" s="102">
        <v>10</v>
      </c>
      <c r="D72" s="42"/>
      <c r="E72" s="102">
        <v>10</v>
      </c>
      <c r="F72" s="102">
        <v>8</v>
      </c>
      <c r="G72" s="102">
        <v>8</v>
      </c>
      <c r="H72" s="42"/>
      <c r="I72" s="102">
        <v>10</v>
      </c>
      <c r="J72" s="103" cm="1">
        <f t="array" ref="J72">I72-2</f>
        <v>8</v>
      </c>
      <c r="K72" s="30"/>
      <c r="L72" s="83"/>
      <c r="M72" s="83"/>
      <c r="N72" s="32"/>
    </row>
    <row r="73" ht="16.6" customHeight="1">
      <c r="A73" t="s" s="101">
        <v>218</v>
      </c>
      <c r="B73" s="42"/>
      <c r="C73" s="102">
        <v>27</v>
      </c>
      <c r="D73" s="42"/>
      <c r="E73" s="102">
        <v>27</v>
      </c>
      <c r="F73" s="102">
        <v>25</v>
      </c>
      <c r="G73" s="102">
        <v>25</v>
      </c>
      <c r="H73" s="42"/>
      <c r="I73" s="102">
        <v>27</v>
      </c>
      <c r="J73" s="103" cm="1">
        <f t="array" ref="J73">I73-2</f>
        <v>25</v>
      </c>
      <c r="K73" s="30"/>
      <c r="L73" s="83"/>
      <c r="M73" s="83"/>
      <c r="N73" s="32"/>
    </row>
    <row r="74" ht="16.6" customHeight="1">
      <c r="A74" t="s" s="101">
        <v>219</v>
      </c>
      <c r="B74" s="42"/>
      <c r="C74" s="102">
        <v>27</v>
      </c>
      <c r="D74" s="42"/>
      <c r="E74" s="102">
        <v>27</v>
      </c>
      <c r="F74" s="102">
        <v>25</v>
      </c>
      <c r="G74" s="102">
        <v>25</v>
      </c>
      <c r="H74" s="42"/>
      <c r="I74" s="102">
        <v>27</v>
      </c>
      <c r="J74" s="103" cm="1">
        <f t="array" ref="J74">I74-2</f>
        <v>25</v>
      </c>
      <c r="K74" s="30"/>
      <c r="L74" s="83"/>
      <c r="M74" s="83"/>
      <c r="N74" s="32"/>
    </row>
    <row r="75" ht="16.6" customHeight="1">
      <c r="A75" t="s" s="101">
        <v>220</v>
      </c>
      <c r="B75" s="42"/>
      <c r="C75" s="102">
        <v>27</v>
      </c>
      <c r="D75" s="42"/>
      <c r="E75" s="102">
        <v>27</v>
      </c>
      <c r="F75" s="102">
        <v>25</v>
      </c>
      <c r="G75" s="102">
        <v>25</v>
      </c>
      <c r="H75" s="42"/>
      <c r="I75" s="102">
        <v>10</v>
      </c>
      <c r="J75" s="103" cm="1">
        <f t="array" ref="J75">I75-2</f>
        <v>8</v>
      </c>
      <c r="K75" s="30"/>
      <c r="L75" s="83"/>
      <c r="M75" s="83"/>
      <c r="N75" s="32"/>
    </row>
    <row r="76" ht="16.6" customHeight="1">
      <c r="A76" t="s" s="101">
        <v>221</v>
      </c>
      <c r="B76" s="42"/>
      <c r="C76" s="102">
        <v>27</v>
      </c>
      <c r="D76" s="42"/>
      <c r="E76" s="102">
        <v>27</v>
      </c>
      <c r="F76" s="102">
        <v>25</v>
      </c>
      <c r="G76" s="102">
        <v>25</v>
      </c>
      <c r="H76" s="42"/>
      <c r="I76" s="102">
        <v>27</v>
      </c>
      <c r="J76" s="103" cm="1">
        <f t="array" ref="J76">I76-2</f>
        <v>25</v>
      </c>
      <c r="K76" s="30"/>
      <c r="L76" s="83"/>
      <c r="M76" s="83"/>
      <c r="N76" s="32"/>
    </row>
    <row r="77" ht="16.6" customHeight="1">
      <c r="A77" t="s" s="101">
        <v>222</v>
      </c>
      <c r="B77" s="42"/>
      <c r="C77" s="102">
        <v>32</v>
      </c>
      <c r="D77" s="42"/>
      <c r="E77" s="102">
        <v>32</v>
      </c>
      <c r="F77" s="102">
        <v>30</v>
      </c>
      <c r="G77" s="102">
        <v>30</v>
      </c>
      <c r="H77" s="42"/>
      <c r="I77" s="102">
        <v>10</v>
      </c>
      <c r="J77" s="103" cm="1">
        <f t="array" ref="J77">I77-2</f>
        <v>8</v>
      </c>
      <c r="K77" s="30"/>
      <c r="L77" s="83"/>
      <c r="M77" s="83"/>
      <c r="N77" s="32"/>
    </row>
    <row r="78" ht="16.6" customHeight="1">
      <c r="A78" t="s" s="101">
        <v>223</v>
      </c>
      <c r="B78" s="42"/>
      <c r="C78" s="102">
        <v>4</v>
      </c>
      <c r="D78" s="42"/>
      <c r="E78" s="102">
        <v>4</v>
      </c>
      <c r="F78" s="102">
        <v>2</v>
      </c>
      <c r="G78" s="102">
        <v>2</v>
      </c>
      <c r="H78" s="42"/>
      <c r="I78" s="102">
        <v>4</v>
      </c>
      <c r="J78" s="103" cm="1">
        <f t="array" ref="J78">I78-2</f>
        <v>2</v>
      </c>
      <c r="K78" s="30"/>
      <c r="L78" s="83"/>
      <c r="M78" s="83"/>
      <c r="N78" s="32"/>
    </row>
    <row r="79" ht="16.6" customHeight="1">
      <c r="A79" t="s" s="101">
        <v>224</v>
      </c>
      <c r="B79" s="42"/>
      <c r="C79" s="102">
        <v>27</v>
      </c>
      <c r="D79" s="42"/>
      <c r="E79" s="102">
        <v>27</v>
      </c>
      <c r="F79" s="102">
        <v>25</v>
      </c>
      <c r="G79" s="102">
        <v>25</v>
      </c>
      <c r="H79" s="42"/>
      <c r="I79" s="102">
        <v>27</v>
      </c>
      <c r="J79" s="103" cm="1">
        <f t="array" ref="J79">I79-2</f>
        <v>25</v>
      </c>
      <c r="K79" s="30"/>
      <c r="L79" s="83"/>
      <c r="M79" s="83"/>
      <c r="N79" s="32"/>
    </row>
    <row r="80" ht="16.6" customHeight="1">
      <c r="A80" t="s" s="101">
        <v>225</v>
      </c>
      <c r="B80" s="42"/>
      <c r="C80" s="102">
        <v>27</v>
      </c>
      <c r="D80" s="42"/>
      <c r="E80" s="102">
        <v>27</v>
      </c>
      <c r="F80" s="102">
        <v>25</v>
      </c>
      <c r="G80" s="102">
        <v>25</v>
      </c>
      <c r="H80" s="42"/>
      <c r="I80" s="102">
        <v>10</v>
      </c>
      <c r="J80" s="103" cm="1">
        <f t="array" ref="J80">I80-2</f>
        <v>8</v>
      </c>
      <c r="K80" s="30"/>
      <c r="L80" s="83"/>
      <c r="M80" s="83"/>
      <c r="N80" s="32"/>
    </row>
    <row r="81" ht="16.6" customHeight="1">
      <c r="A81" t="s" s="101">
        <v>226</v>
      </c>
      <c r="B81" s="42"/>
      <c r="C81" s="102">
        <v>15</v>
      </c>
      <c r="D81" s="42"/>
      <c r="E81" s="102">
        <v>15</v>
      </c>
      <c r="F81" s="102">
        <v>13</v>
      </c>
      <c r="G81" s="102">
        <v>13</v>
      </c>
      <c r="H81" s="42"/>
      <c r="I81" s="102">
        <v>10</v>
      </c>
      <c r="J81" s="103" cm="1">
        <f t="array" ref="J81">I81-2</f>
        <v>8</v>
      </c>
      <c r="K81" s="30"/>
      <c r="L81" s="83"/>
      <c r="M81" s="83"/>
      <c r="N81" s="32"/>
    </row>
    <row r="82" ht="16.6" customHeight="1">
      <c r="A82" t="s" s="101">
        <v>227</v>
      </c>
      <c r="B82" s="42"/>
      <c r="C82" s="102">
        <v>27</v>
      </c>
      <c r="D82" s="42"/>
      <c r="E82" s="102">
        <v>27</v>
      </c>
      <c r="F82" s="102">
        <v>25</v>
      </c>
      <c r="G82" s="102">
        <v>25</v>
      </c>
      <c r="H82" s="42"/>
      <c r="I82" s="102">
        <v>10</v>
      </c>
      <c r="J82" s="103" cm="1">
        <f t="array" ref="J82">I82-2</f>
        <v>8</v>
      </c>
      <c r="K82" s="30"/>
      <c r="L82" s="83"/>
      <c r="M82" s="83"/>
      <c r="N82" s="32"/>
    </row>
    <row r="83" ht="16.6" customHeight="1">
      <c r="A83" t="s" s="35">
        <v>228</v>
      </c>
      <c r="B83" s="42"/>
      <c r="C83" s="103" cm="1">
        <f t="array" ref="C83">F83+2</f>
        <v>72.90000000000001</v>
      </c>
      <c r="D83" s="42"/>
      <c r="E83" s="103" cm="1">
        <f t="array" ref="E83">G83+2</f>
        <v>72.90000000000001</v>
      </c>
      <c r="F83" s="103">
        <v>70.90000000000001</v>
      </c>
      <c r="G83" s="103">
        <v>70.90000000000001</v>
      </c>
      <c r="H83" s="42"/>
      <c r="I83" s="103" cm="1">
        <f t="array" ref="I83">J83+2</f>
        <v>72.90000000000001</v>
      </c>
      <c r="J83" s="103">
        <v>70.90000000000001</v>
      </c>
      <c r="K83" s="30"/>
      <c r="L83" s="83"/>
      <c r="M83" s="83"/>
      <c r="N83" s="32"/>
    </row>
    <row r="84" ht="16.6" customHeight="1">
      <c r="A84" t="s" s="35">
        <v>229</v>
      </c>
      <c r="B84" s="42"/>
      <c r="C84" s="103" cm="1">
        <f t="array" ref="C84">F84+2</f>
        <v>96.3</v>
      </c>
      <c r="D84" s="42"/>
      <c r="E84" s="103" cm="1">
        <f t="array" ref="E84">G84+2</f>
        <v>96.3</v>
      </c>
      <c r="F84" s="103">
        <v>94.3</v>
      </c>
      <c r="G84" s="103">
        <v>94.3</v>
      </c>
      <c r="H84" s="42"/>
      <c r="I84" s="103" cm="1">
        <f t="array" ref="I84">J84+2</f>
        <v>96.3</v>
      </c>
      <c r="J84" s="103">
        <v>94.3</v>
      </c>
      <c r="K84" s="30"/>
      <c r="L84" s="83"/>
      <c r="M84" s="83"/>
      <c r="N84" s="32"/>
    </row>
    <row r="85" ht="16.6" customHeight="1">
      <c r="A85" t="s" s="35">
        <v>230</v>
      </c>
      <c r="B85" s="42"/>
      <c r="C85" s="42"/>
      <c r="D85" s="42"/>
      <c r="E85" s="42"/>
      <c r="F85" s="42"/>
      <c r="G85" s="42"/>
      <c r="H85" s="42"/>
      <c r="I85" s="42"/>
      <c r="J85" s="42"/>
      <c r="K85" s="30"/>
      <c r="L85" s="83"/>
      <c r="M85" s="83"/>
      <c r="N85" s="32"/>
    </row>
    <row r="86" ht="16.6" customHeight="1">
      <c r="A86" t="s" s="35">
        <v>231</v>
      </c>
      <c r="B86" s="42"/>
      <c r="C86" s="42"/>
      <c r="D86" s="42"/>
      <c r="E86" s="42"/>
      <c r="F86" s="42"/>
      <c r="G86" s="42"/>
      <c r="H86" s="42"/>
      <c r="I86" s="42"/>
      <c r="J86" s="42"/>
      <c r="K86" s="30"/>
      <c r="L86" s="83"/>
      <c r="M86" s="83"/>
      <c r="N86" s="32"/>
    </row>
    <row r="87" ht="16.6" customHeight="1">
      <c r="A87" s="104"/>
      <c r="B87" s="105"/>
      <c r="C87" s="106"/>
      <c r="D87" s="106"/>
      <c r="E87" s="106"/>
      <c r="F87" s="106"/>
      <c r="G87" s="106"/>
      <c r="H87" s="106"/>
      <c r="I87" s="106"/>
      <c r="J87" s="106"/>
      <c r="K87" s="83"/>
      <c r="L87" s="83"/>
      <c r="M87" s="83"/>
      <c r="N87" s="32"/>
    </row>
    <row r="88" ht="37.5" customHeight="1">
      <c r="A88" t="s" s="98">
        <v>232</v>
      </c>
      <c r="B88" s="107"/>
      <c r="C88" s="108"/>
      <c r="D88" s="109"/>
      <c r="E88" s="109"/>
      <c r="F88" s="109"/>
      <c r="G88" s="109"/>
      <c r="H88" s="109"/>
      <c r="I88" s="109"/>
      <c r="J88" s="109"/>
      <c r="K88" s="109"/>
      <c r="L88" s="109"/>
      <c r="M88" s="109"/>
      <c r="N88" s="32"/>
    </row>
    <row r="89" ht="77.45" customHeight="1">
      <c r="A89" t="s" s="17">
        <v>233</v>
      </c>
      <c r="B89" t="s" s="17">
        <v>234</v>
      </c>
      <c r="C89" t="s" s="17">
        <v>235</v>
      </c>
      <c r="D89" t="s" s="17">
        <v>236</v>
      </c>
      <c r="E89" t="s" s="17">
        <v>237</v>
      </c>
      <c r="F89" t="s" s="17">
        <v>238</v>
      </c>
      <c r="G89" t="s" s="17">
        <v>239</v>
      </c>
      <c r="H89" t="s" s="17">
        <v>240</v>
      </c>
      <c r="I89" t="s" s="17">
        <v>241</v>
      </c>
      <c r="J89" t="s" s="17">
        <v>242</v>
      </c>
      <c r="K89" t="s" s="17">
        <v>243</v>
      </c>
      <c r="L89" t="s" s="17">
        <v>244</v>
      </c>
      <c r="M89" t="s" s="17">
        <v>245</v>
      </c>
      <c r="N89" s="110"/>
    </row>
    <row r="90" ht="16.6" customHeight="1">
      <c r="A90" t="s" s="101">
        <v>98</v>
      </c>
      <c r="B90" t="s" s="35">
        <v>246</v>
      </c>
      <c r="C90" t="b" s="103">
        <v>0</v>
      </c>
      <c r="D90" t="s" s="35">
        <v>247</v>
      </c>
      <c r="E90" t="s" s="101">
        <v>248</v>
      </c>
      <c r="F90" t="s" s="101">
        <v>249</v>
      </c>
      <c r="G90" s="111">
        <v>0.114547032899864</v>
      </c>
      <c r="H90" s="111">
        <v>27.9882185744186</v>
      </c>
      <c r="I90" t="str" s="42" cm="1">
        <f t="array" ref="I90">B90&amp;"|"&amp;D90</f>
        <v>Cereals|700to900</v>
      </c>
      <c r="J90" s="111">
        <v>0.568223870451472</v>
      </c>
      <c r="K90" s="111">
        <v>23.2462167171538</v>
      </c>
      <c r="L90" s="111">
        <v>0.5156684094784419</v>
      </c>
      <c r="M90" s="111">
        <v>24.1326314682771</v>
      </c>
      <c r="N90" s="110"/>
    </row>
    <row r="91" ht="16.6" customHeight="1">
      <c r="A91" t="s" s="101">
        <v>98</v>
      </c>
      <c r="B91" t="s" s="35">
        <v>246</v>
      </c>
      <c r="C91" t="b" s="103">
        <v>1</v>
      </c>
      <c r="D91" t="s" s="35">
        <v>247</v>
      </c>
      <c r="E91" t="s" s="101">
        <v>248</v>
      </c>
      <c r="F91" t="s" s="101">
        <v>251</v>
      </c>
      <c r="G91" s="111">
        <v>0.114542573046553</v>
      </c>
      <c r="H91" s="111">
        <v>27.8967994949779</v>
      </c>
      <c r="I91" t="str" s="42" cm="1">
        <f t="array" ref="I91">B91&amp;"|"&amp;D91</f>
        <v>Cereals|700to900</v>
      </c>
      <c r="J91" s="111"/>
      <c r="K91" s="111"/>
      <c r="L91" s="111"/>
      <c r="M91" s="111"/>
      <c r="N91" s="110"/>
    </row>
    <row r="92" ht="16.6" customHeight="1">
      <c r="A92" t="s" s="101">
        <v>98</v>
      </c>
      <c r="B92" t="s" s="35">
        <v>246</v>
      </c>
      <c r="C92" t="b" s="103">
        <v>0</v>
      </c>
      <c r="D92" t="s" s="35">
        <v>247</v>
      </c>
      <c r="E92" t="s" s="101">
        <v>252</v>
      </c>
      <c r="F92" t="s" s="101">
        <v>253</v>
      </c>
      <c r="G92" s="111">
        <v>0.671050424207748</v>
      </c>
      <c r="H92" s="111">
        <v>21.578749910403</v>
      </c>
      <c r="I92" t="str" s="42" cm="1">
        <f t="array" ref="I92">B92&amp;"|"&amp;D92</f>
        <v>Cereals|700to900</v>
      </c>
      <c r="J92" s="111"/>
      <c r="K92" s="111"/>
      <c r="L92" s="111"/>
      <c r="M92" s="111"/>
      <c r="N92" s="110"/>
    </row>
    <row r="93" ht="16.6" customHeight="1">
      <c r="A93" t="s" s="101">
        <v>98</v>
      </c>
      <c r="B93" t="s" s="35">
        <v>246</v>
      </c>
      <c r="C93" t="b" s="103">
        <v>1</v>
      </c>
      <c r="D93" t="s" s="35">
        <v>247</v>
      </c>
      <c r="E93" t="s" s="101">
        <v>252</v>
      </c>
      <c r="F93" t="s" s="101">
        <v>254</v>
      </c>
      <c r="G93" s="111">
        <v>0.671010512877747</v>
      </c>
      <c r="H93" s="111">
        <v>21.5166133764828</v>
      </c>
      <c r="I93" t="str" s="42" cm="1">
        <f t="array" ref="I93">B93&amp;"|"&amp;D93</f>
        <v>Cereals|700to900</v>
      </c>
      <c r="J93" s="111"/>
      <c r="K93" s="111"/>
      <c r="L93" s="111"/>
      <c r="M93" s="111"/>
      <c r="N93" s="110"/>
    </row>
    <row r="94" ht="16.6" customHeight="1">
      <c r="A94" t="s" s="101">
        <v>98</v>
      </c>
      <c r="B94" t="s" s="35">
        <v>246</v>
      </c>
      <c r="C94" t="b" s="103">
        <v>0</v>
      </c>
      <c r="D94" t="s" s="35">
        <v>247</v>
      </c>
      <c r="E94" t="s" s="101">
        <v>255</v>
      </c>
      <c r="F94" t="s" s="101">
        <v>256</v>
      </c>
      <c r="G94" s="111">
        <v>0.9190741542468051</v>
      </c>
      <c r="H94" s="111">
        <v>20.1716816666399</v>
      </c>
      <c r="I94" t="str" s="42" cm="1">
        <f t="array" ref="I94">B94&amp;"|"&amp;D94</f>
        <v>Cereals|700to900</v>
      </c>
      <c r="J94" s="111"/>
      <c r="K94" s="111"/>
      <c r="L94" s="111"/>
      <c r="M94" s="111"/>
      <c r="N94" s="110"/>
    </row>
    <row r="95" ht="16.6" customHeight="1">
      <c r="A95" t="s" s="101">
        <v>98</v>
      </c>
      <c r="B95" t="s" s="35">
        <v>246</v>
      </c>
      <c r="C95" t="b" s="103">
        <v>1</v>
      </c>
      <c r="D95" t="s" s="35">
        <v>247</v>
      </c>
      <c r="E95" t="s" s="101">
        <v>255</v>
      </c>
      <c r="F95" t="s" s="101">
        <v>257</v>
      </c>
      <c r="G95" s="111">
        <v>0.918993727958331</v>
      </c>
      <c r="H95" s="111">
        <v>20.1211591839106</v>
      </c>
      <c r="I95" t="str" s="42" cm="1">
        <f t="array" ref="I95">B95&amp;"|"&amp;D95</f>
        <v>Cereals|700to900</v>
      </c>
      <c r="J95" s="111"/>
      <c r="K95" s="111"/>
      <c r="L95" s="111"/>
      <c r="M95" s="111"/>
      <c r="N95" s="110"/>
    </row>
    <row r="96" ht="16.6" customHeight="1">
      <c r="A96" t="s" s="101">
        <v>98</v>
      </c>
      <c r="B96" t="s" s="35">
        <v>246</v>
      </c>
      <c r="C96" t="b" s="103">
        <v>1</v>
      </c>
      <c r="D96" t="s" s="35">
        <v>258</v>
      </c>
      <c r="E96" t="s" s="101">
        <v>248</v>
      </c>
      <c r="F96" t="s" s="101">
        <v>259</v>
      </c>
      <c r="G96" s="111">
        <v>0.200460441112043</v>
      </c>
      <c r="H96" s="111">
        <v>29.6551980711072</v>
      </c>
      <c r="I96" t="str" s="42" cm="1">
        <f t="array" ref="I96">B96&amp;"|"&amp;D96</f>
        <v>Cereals|900to1200</v>
      </c>
      <c r="J96" s="111">
        <v>0.200460441112043</v>
      </c>
      <c r="K96" s="111">
        <v>25.3844984523346</v>
      </c>
      <c r="L96" s="111"/>
      <c r="M96" s="111"/>
      <c r="N96" s="110"/>
    </row>
    <row r="97" ht="16.6" customHeight="1">
      <c r="A97" t="s" s="101">
        <v>98</v>
      </c>
      <c r="B97" t="s" s="35">
        <v>261</v>
      </c>
      <c r="C97" t="b" s="103">
        <v>0</v>
      </c>
      <c r="D97" t="s" s="35">
        <v>247</v>
      </c>
      <c r="E97" t="s" s="101">
        <v>248</v>
      </c>
      <c r="F97" t="s" s="101">
        <v>262</v>
      </c>
      <c r="G97" s="111">
        <v>0.0882960537652866</v>
      </c>
      <c r="H97" s="111">
        <v>19.1216869089533</v>
      </c>
      <c r="I97" t="str" s="42" cm="1">
        <f t="array" ref="I97">B97&amp;"|"&amp;D97</f>
        <v>General|700to900</v>
      </c>
      <c r="J97" s="111">
        <v>0.402449503236594</v>
      </c>
      <c r="K97" s="111">
        <v>15.4623765573048</v>
      </c>
      <c r="L97" s="111">
        <v>0.426051381862807</v>
      </c>
      <c r="M97" s="111">
        <v>16.4191734114501</v>
      </c>
      <c r="N97" s="110"/>
    </row>
    <row r="98" ht="16.6" customHeight="1">
      <c r="A98" t="s" s="101">
        <v>98</v>
      </c>
      <c r="B98" t="s" s="35">
        <v>261</v>
      </c>
      <c r="C98" t="b" s="103">
        <v>1</v>
      </c>
      <c r="D98" t="s" s="35">
        <v>247</v>
      </c>
      <c r="E98" t="s" s="101">
        <v>248</v>
      </c>
      <c r="F98" t="s" s="101">
        <v>264</v>
      </c>
      <c r="G98" s="111">
        <v>0.0882960537652866</v>
      </c>
      <c r="H98" s="111">
        <v>19.0685291448172</v>
      </c>
      <c r="I98" t="str" s="42" cm="1">
        <f t="array" ref="I98">B98&amp;"|"&amp;D98</f>
        <v>General|700to900</v>
      </c>
      <c r="J98" s="111"/>
      <c r="K98" s="111"/>
      <c r="L98" s="111"/>
      <c r="M98" s="111"/>
      <c r="N98" s="110"/>
    </row>
    <row r="99" ht="16.6" customHeight="1">
      <c r="A99" t="s" s="101">
        <v>98</v>
      </c>
      <c r="B99" t="s" s="35">
        <v>261</v>
      </c>
      <c r="C99" t="b" s="103">
        <v>0</v>
      </c>
      <c r="D99" t="s" s="35">
        <v>247</v>
      </c>
      <c r="E99" t="s" s="101">
        <v>252</v>
      </c>
      <c r="F99" t="s" s="101">
        <v>265</v>
      </c>
      <c r="G99" s="111">
        <v>0.43793824959359</v>
      </c>
      <c r="H99" s="111">
        <v>14.3578351134199</v>
      </c>
      <c r="I99" t="str" s="42" cm="1">
        <f t="array" ref="I99">B99&amp;"|"&amp;D99</f>
        <v>General|700to900</v>
      </c>
      <c r="J99" s="111"/>
      <c r="K99" s="111"/>
      <c r="L99" s="111"/>
      <c r="M99" s="111"/>
      <c r="N99" s="110"/>
    </row>
    <row r="100" ht="16.6" customHeight="1">
      <c r="A100" t="s" s="101">
        <v>98</v>
      </c>
      <c r="B100" t="s" s="35">
        <v>261</v>
      </c>
      <c r="C100" t="b" s="103">
        <v>1</v>
      </c>
      <c r="D100" t="s" s="35">
        <v>247</v>
      </c>
      <c r="E100" t="s" s="101">
        <v>252</v>
      </c>
      <c r="F100" t="s" s="101">
        <v>266</v>
      </c>
      <c r="G100" s="111">
        <v>0.43793824959359</v>
      </c>
      <c r="H100" s="111">
        <v>14.3226973124793</v>
      </c>
      <c r="I100" t="str" s="42" cm="1">
        <f t="array" ref="I100">B100&amp;"|"&amp;D100</f>
        <v>General|700to900</v>
      </c>
      <c r="J100" s="111"/>
      <c r="K100" s="111"/>
      <c r="L100" s="111"/>
      <c r="M100" s="111"/>
      <c r="N100" s="110"/>
    </row>
    <row r="101" ht="16.6" customHeight="1">
      <c r="A101" t="s" s="101">
        <v>98</v>
      </c>
      <c r="B101" t="s" s="35">
        <v>261</v>
      </c>
      <c r="C101" t="b" s="103">
        <v>0</v>
      </c>
      <c r="D101" t="s" s="35">
        <v>247</v>
      </c>
      <c r="E101" t="s" s="101">
        <v>255</v>
      </c>
      <c r="F101" t="s" s="101">
        <v>267</v>
      </c>
      <c r="G101" s="111">
        <v>0.681114206350906</v>
      </c>
      <c r="H101" s="111">
        <v>12.9355915937562</v>
      </c>
      <c r="I101" t="str" s="42" cm="1">
        <f t="array" ref="I101">B101&amp;"|"&amp;D101</f>
        <v>General|700to900</v>
      </c>
      <c r="J101" s="111"/>
      <c r="K101" s="111"/>
      <c r="L101" s="111"/>
      <c r="M101" s="111"/>
      <c r="N101" s="110"/>
    </row>
    <row r="102" ht="16.6" customHeight="1">
      <c r="A102" t="s" s="101">
        <v>98</v>
      </c>
      <c r="B102" t="s" s="35">
        <v>261</v>
      </c>
      <c r="C102" t="b" s="103">
        <v>1</v>
      </c>
      <c r="D102" t="s" s="35">
        <v>247</v>
      </c>
      <c r="E102" t="s" s="101">
        <v>255</v>
      </c>
      <c r="F102" t="s" s="101">
        <v>268</v>
      </c>
      <c r="G102" s="111">
        <v>0.681114206350906</v>
      </c>
      <c r="H102" s="111">
        <v>12.9076076495413</v>
      </c>
      <c r="I102" t="str" s="42" cm="1">
        <f t="array" ref="I102">B102&amp;"|"&amp;D102</f>
        <v>General|700to900</v>
      </c>
      <c r="J102" s="111"/>
      <c r="K102" s="111"/>
      <c r="L102" s="111"/>
      <c r="M102" s="111"/>
      <c r="N102" s="110"/>
    </row>
    <row r="103" ht="16.6" customHeight="1">
      <c r="A103" t="s" s="101">
        <v>98</v>
      </c>
      <c r="B103" t="s" s="35">
        <v>261</v>
      </c>
      <c r="C103" t="b" s="103">
        <v>1</v>
      </c>
      <c r="D103" t="s" s="35">
        <v>258</v>
      </c>
      <c r="E103" t="s" s="101">
        <v>248</v>
      </c>
      <c r="F103" t="s" s="101">
        <v>269</v>
      </c>
      <c r="G103" s="111">
        <v>0.157061735108283</v>
      </c>
      <c r="H103" s="111">
        <v>20.3861966713383</v>
      </c>
      <c r="I103" t="str" s="42" cm="1">
        <f t="array" ref="I103">B103&amp;"|"&amp;D103</f>
        <v>General|900to1200</v>
      </c>
      <c r="J103" s="111">
        <v>0.496857017741444</v>
      </c>
      <c r="K103" s="111">
        <v>19.3197197843171</v>
      </c>
      <c r="L103" s="111"/>
      <c r="M103" s="111"/>
      <c r="N103" s="110"/>
    </row>
    <row r="104" ht="16.6" customHeight="1">
      <c r="A104" t="s" s="101">
        <v>98</v>
      </c>
      <c r="B104" t="s" s="35">
        <v>261</v>
      </c>
      <c r="C104" t="b" s="103">
        <v>1</v>
      </c>
      <c r="D104" t="s" s="35">
        <v>258</v>
      </c>
      <c r="E104" t="s" s="101">
        <v>252</v>
      </c>
      <c r="F104" t="s" s="101">
        <v>271</v>
      </c>
      <c r="G104" s="111">
        <v>0.836652300374606</v>
      </c>
      <c r="H104" s="111">
        <v>18.2532428972958</v>
      </c>
      <c r="I104" t="str" s="42" cm="1">
        <f t="array" ref="I104">B104&amp;"|"&amp;D104</f>
        <v>General|900to1200</v>
      </c>
      <c r="J104" s="111"/>
      <c r="K104" s="111"/>
      <c r="L104" s="111"/>
      <c r="M104" s="111"/>
      <c r="N104" s="110"/>
    </row>
    <row r="105" ht="16.6" customHeight="1">
      <c r="A105" t="s" s="101">
        <v>98</v>
      </c>
      <c r="B105" t="s" s="35">
        <v>272</v>
      </c>
      <c r="C105" t="b" s="103">
        <v>0</v>
      </c>
      <c r="D105" t="s" s="35">
        <v>247</v>
      </c>
      <c r="E105" t="s" s="101">
        <v>248</v>
      </c>
      <c r="F105" t="s" s="101">
        <v>273</v>
      </c>
      <c r="G105" s="111">
        <v>0.100527810930805</v>
      </c>
      <c r="H105" s="111">
        <v>21.3201301246489</v>
      </c>
      <c r="I105" t="str" s="42" cm="1">
        <f t="array" ref="I105">B105&amp;"|"&amp;D105</f>
        <v>Horticulture|700to900</v>
      </c>
      <c r="J105" s="111">
        <v>0.501958297576623</v>
      </c>
      <c r="K105" s="111">
        <v>16.8587647783249</v>
      </c>
      <c r="L105" s="111">
        <v>0.435688395823827</v>
      </c>
      <c r="M105" s="111">
        <v>18.0938786589843</v>
      </c>
      <c r="N105" s="110"/>
    </row>
    <row r="106" ht="16.6" customHeight="1">
      <c r="A106" t="s" s="101">
        <v>98</v>
      </c>
      <c r="B106" t="s" s="35">
        <v>272</v>
      </c>
      <c r="C106" t="b" s="103">
        <v>1</v>
      </c>
      <c r="D106" t="s" s="35">
        <v>247</v>
      </c>
      <c r="E106" t="s" s="101">
        <v>248</v>
      </c>
      <c r="F106" t="s" s="101">
        <v>275</v>
      </c>
      <c r="G106" s="111">
        <v>0.100527810930805</v>
      </c>
      <c r="H106" s="111">
        <v>21.2624895343453</v>
      </c>
      <c r="I106" t="str" s="42" cm="1">
        <f t="array" ref="I106">B106&amp;"|"&amp;D106</f>
        <v>Horticulture|700to900</v>
      </c>
      <c r="J106" s="111"/>
      <c r="K106" s="111"/>
      <c r="L106" s="111"/>
      <c r="M106" s="111"/>
      <c r="N106" s="110"/>
    </row>
    <row r="107" ht="16.6" customHeight="1">
      <c r="A107" t="s" s="101">
        <v>98</v>
      </c>
      <c r="B107" t="s" s="35">
        <v>272</v>
      </c>
      <c r="C107" t="b" s="103">
        <v>1</v>
      </c>
      <c r="D107" t="s" s="35">
        <v>247</v>
      </c>
      <c r="E107" t="s" s="101">
        <v>252</v>
      </c>
      <c r="F107" t="s" s="101">
        <v>276</v>
      </c>
      <c r="G107" s="111">
        <v>0.5797887974831319</v>
      </c>
      <c r="H107" s="111">
        <v>15.4704383385299</v>
      </c>
      <c r="I107" t="str" s="42" cm="1">
        <f t="array" ref="I107">B107&amp;"|"&amp;D107</f>
        <v>Horticulture|700to900</v>
      </c>
      <c r="J107" s="111"/>
      <c r="K107" s="111"/>
      <c r="L107" s="111"/>
      <c r="M107" s="111"/>
      <c r="N107" s="110"/>
    </row>
    <row r="108" ht="16.6" customHeight="1">
      <c r="A108" t="s" s="101">
        <v>98</v>
      </c>
      <c r="B108" t="s" s="35">
        <v>272</v>
      </c>
      <c r="C108" t="b" s="103">
        <v>0</v>
      </c>
      <c r="D108" t="s" s="35">
        <v>247</v>
      </c>
      <c r="E108" t="s" s="101">
        <v>255</v>
      </c>
      <c r="F108" t="s" s="101">
        <v>277</v>
      </c>
      <c r="G108" s="111">
        <v>0.825558284315933</v>
      </c>
      <c r="H108" s="111">
        <v>13.7857258717959</v>
      </c>
      <c r="I108" t="str" s="42" cm="1">
        <f t="array" ref="I108">B108&amp;"|"&amp;D108</f>
        <v>Horticulture|700to900</v>
      </c>
      <c r="J108" s="111"/>
      <c r="K108" s="111"/>
      <c r="L108" s="111"/>
      <c r="M108" s="111"/>
      <c r="N108" s="112"/>
    </row>
    <row r="109" ht="16.6" customHeight="1">
      <c r="A109" t="s" s="101">
        <v>98</v>
      </c>
      <c r="B109" t="s" s="35">
        <v>272</v>
      </c>
      <c r="C109" t="b" s="103">
        <v>1</v>
      </c>
      <c r="D109" t="s" s="35">
        <v>247</v>
      </c>
      <c r="E109" t="s" s="101">
        <v>255</v>
      </c>
      <c r="F109" t="s" s="101">
        <v>278</v>
      </c>
      <c r="G109" s="111">
        <v>0.825558284315933</v>
      </c>
      <c r="H109" s="111">
        <v>13.7553256076444</v>
      </c>
      <c r="I109" t="str" s="42" cm="1">
        <f t="array" ref="I109">B109&amp;"|"&amp;D109</f>
        <v>Horticulture|700to900</v>
      </c>
      <c r="J109" s="111"/>
      <c r="K109" s="111"/>
      <c r="L109" s="111"/>
      <c r="M109" s="111"/>
      <c r="N109" s="110"/>
    </row>
    <row r="110" ht="16.6" customHeight="1">
      <c r="A110" t="s" s="101">
        <v>98</v>
      </c>
      <c r="B110" t="s" s="35">
        <v>272</v>
      </c>
      <c r="C110" t="b" s="103">
        <v>1</v>
      </c>
      <c r="D110" t="s" s="35">
        <v>258</v>
      </c>
      <c r="E110" t="s" s="101">
        <v>248</v>
      </c>
      <c r="F110" t="s" s="101">
        <v>279</v>
      </c>
      <c r="G110" s="111">
        <v>0.182169386966357</v>
      </c>
      <c r="H110" s="111">
        <v>22.9691624769417</v>
      </c>
      <c r="I110" t="str" s="42" cm="1">
        <f t="array" ref="I110">B110&amp;"|"&amp;D110</f>
        <v>Horticulture|900to1200</v>
      </c>
      <c r="J110" s="111">
        <v>0.182169386966357</v>
      </c>
      <c r="K110" s="111">
        <v>15.5948076891695</v>
      </c>
      <c r="L110" s="111"/>
      <c r="M110" s="111"/>
      <c r="N110" s="110"/>
    </row>
    <row r="111" ht="16.6" customHeight="1">
      <c r="A111" t="s" s="101">
        <v>98</v>
      </c>
      <c r="B111" t="s" s="35">
        <v>281</v>
      </c>
      <c r="C111" t="b" s="103">
        <v>0</v>
      </c>
      <c r="D111" t="s" s="35">
        <v>247</v>
      </c>
      <c r="E111" t="s" s="101">
        <v>248</v>
      </c>
      <c r="F111" t="s" s="101">
        <v>282</v>
      </c>
      <c r="G111" s="111">
        <v>0.116078770807993</v>
      </c>
      <c r="H111" s="111">
        <v>57.9305528175294</v>
      </c>
      <c r="I111" t="str" s="42" cm="1">
        <f t="array" ref="I111">B111&amp;"|"&amp;D111</f>
        <v>Pig|700to900</v>
      </c>
      <c r="J111" s="111">
        <v>0.554028033964278</v>
      </c>
      <c r="K111" s="111">
        <v>44.1807408096494</v>
      </c>
      <c r="L111" s="111">
        <v>0.541073293197128</v>
      </c>
      <c r="M111" s="111">
        <v>44.6876439518322</v>
      </c>
      <c r="N111" s="110"/>
    </row>
    <row r="112" ht="16.6" customHeight="1">
      <c r="A112" t="s" s="101">
        <v>98</v>
      </c>
      <c r="B112" t="s" s="35">
        <v>281</v>
      </c>
      <c r="C112" t="b" s="103">
        <v>1</v>
      </c>
      <c r="D112" t="s" s="35">
        <v>247</v>
      </c>
      <c r="E112" t="s" s="101">
        <v>248</v>
      </c>
      <c r="F112" t="s" s="101">
        <v>284</v>
      </c>
      <c r="G112" s="111">
        <v>0.114079078028276</v>
      </c>
      <c r="H112" s="111">
        <v>57.8532438913569</v>
      </c>
      <c r="I112" t="str" s="42" cm="1">
        <f t="array" ref="I112">B112&amp;"|"&amp;D112</f>
        <v>Pig|700to900</v>
      </c>
      <c r="J112" s="111"/>
      <c r="K112" s="111"/>
      <c r="L112" s="111"/>
      <c r="M112" s="111"/>
      <c r="N112" s="110"/>
    </row>
    <row r="113" ht="16.6" customHeight="1">
      <c r="A113" t="s" s="101">
        <v>98</v>
      </c>
      <c r="B113" t="s" s="35">
        <v>281</v>
      </c>
      <c r="C113" t="b" s="103">
        <v>1</v>
      </c>
      <c r="D113" t="s" s="35">
        <v>247</v>
      </c>
      <c r="E113" t="s" s="101">
        <v>252</v>
      </c>
      <c r="F113" t="s" s="101">
        <v>285</v>
      </c>
      <c r="G113" s="111">
        <v>0.586915511464006</v>
      </c>
      <c r="H113" s="111">
        <v>40.0023581593865</v>
      </c>
      <c r="I113" t="str" s="42" cm="1">
        <f t="array" ref="I113">B113&amp;"|"&amp;D113</f>
        <v>Pig|700to900</v>
      </c>
      <c r="J113" s="111"/>
      <c r="K113" s="111"/>
      <c r="L113" s="111"/>
      <c r="M113" s="111"/>
      <c r="N113" s="110"/>
    </row>
    <row r="114" ht="16.6" customHeight="1">
      <c r="A114" t="s" s="101">
        <v>98</v>
      </c>
      <c r="B114" t="s" s="35">
        <v>281</v>
      </c>
      <c r="C114" t="b" s="103">
        <v>0</v>
      </c>
      <c r="D114" t="s" s="35">
        <v>247</v>
      </c>
      <c r="E114" t="s" s="101">
        <v>255</v>
      </c>
      <c r="F114" t="s" s="101">
        <v>286</v>
      </c>
      <c r="G114" s="111">
        <v>0.9590898196208339</v>
      </c>
      <c r="H114" s="111">
        <v>34.6093114520323</v>
      </c>
      <c r="I114" t="str" s="42" cm="1">
        <f t="array" ref="I114">B114&amp;"|"&amp;D114</f>
        <v>Pig|700to900</v>
      </c>
      <c r="J114" s="111"/>
      <c r="K114" s="111"/>
      <c r="L114" s="111"/>
      <c r="M114" s="111"/>
      <c r="N114" s="110"/>
    </row>
    <row r="115" ht="16.6" customHeight="1">
      <c r="A115" t="s" s="101">
        <v>98</v>
      </c>
      <c r="B115" t="s" s="35">
        <v>281</v>
      </c>
      <c r="C115" t="b" s="103">
        <v>1</v>
      </c>
      <c r="D115" t="s" s="35">
        <v>247</v>
      </c>
      <c r="E115" t="s" s="101">
        <v>255</v>
      </c>
      <c r="F115" t="s" s="101">
        <v>287</v>
      </c>
      <c r="G115" s="111">
        <v>0.929203286064531</v>
      </c>
      <c r="H115" s="111">
        <v>33.0427534388558</v>
      </c>
      <c r="I115" t="str" s="42" cm="1">
        <f t="array" ref="I115">B115&amp;"|"&amp;D115</f>
        <v>Pig|700to900</v>
      </c>
      <c r="J115" s="111"/>
      <c r="K115" s="111"/>
      <c r="L115" s="111"/>
      <c r="M115" s="111"/>
      <c r="N115" s="110"/>
    </row>
    <row r="116" ht="16.6" customHeight="1">
      <c r="A116" t="s" s="101">
        <v>98</v>
      </c>
      <c r="B116" t="s" s="35">
        <v>288</v>
      </c>
      <c r="C116" t="b" s="103">
        <v>0</v>
      </c>
      <c r="D116" t="s" s="35">
        <v>247</v>
      </c>
      <c r="E116" t="s" s="101">
        <v>248</v>
      </c>
      <c r="F116" t="s" s="101">
        <v>289</v>
      </c>
      <c r="G116" s="111">
        <v>0.125707484376058</v>
      </c>
      <c r="H116" s="111">
        <v>130.057866560081</v>
      </c>
      <c r="I116" t="str" s="42" cm="1">
        <f t="array" ref="I116">B116&amp;"|"&amp;D116</f>
        <v>Poultry|700to900</v>
      </c>
      <c r="J116" s="111">
        <v>0.473436915705191</v>
      </c>
      <c r="K116" s="111">
        <v>98.83990093317659</v>
      </c>
      <c r="L116" s="111">
        <v>0.316373758240472</v>
      </c>
      <c r="M116" s="111">
        <v>116.293464534642</v>
      </c>
      <c r="N116" s="110"/>
    </row>
    <row r="117" ht="16.6" customHeight="1">
      <c r="A117" t="s" s="101">
        <v>98</v>
      </c>
      <c r="B117" t="s" s="35">
        <v>288</v>
      </c>
      <c r="C117" t="b" s="103">
        <v>1</v>
      </c>
      <c r="D117" t="s" s="35">
        <v>247</v>
      </c>
      <c r="E117" t="s" s="101">
        <v>248</v>
      </c>
      <c r="F117" t="s" s="101">
        <v>291</v>
      </c>
      <c r="G117" s="111">
        <v>0.122842993532616</v>
      </c>
      <c r="H117" s="111">
        <v>130.606724191817</v>
      </c>
      <c r="I117" t="str" s="42" cm="1">
        <f t="array" ref="I117">B117&amp;"|"&amp;D117</f>
        <v>Poultry|700to900</v>
      </c>
      <c r="J117" s="111"/>
      <c r="K117" s="111"/>
      <c r="L117" s="111"/>
      <c r="M117" s="111"/>
      <c r="N117" s="110"/>
    </row>
    <row r="118" ht="16.6" customHeight="1">
      <c r="A118" t="s" s="101">
        <v>98</v>
      </c>
      <c r="B118" t="s" s="35">
        <v>288</v>
      </c>
      <c r="C118" t="b" s="103">
        <v>1</v>
      </c>
      <c r="D118" t="s" s="35">
        <v>247</v>
      </c>
      <c r="E118" t="s" s="101">
        <v>255</v>
      </c>
      <c r="F118" t="s" s="101">
        <v>292</v>
      </c>
      <c r="G118" s="111">
        <v>0.821166347034325</v>
      </c>
      <c r="H118" s="111">
        <v>67.62193530627179</v>
      </c>
      <c r="I118" t="str" s="42" cm="1">
        <f t="array" ref="I118">B118&amp;"|"&amp;D118</f>
        <v>Poultry|700to900</v>
      </c>
      <c r="J118" s="111"/>
      <c r="K118" s="111"/>
      <c r="L118" s="111"/>
      <c r="M118" s="111"/>
      <c r="N118" s="110"/>
    </row>
    <row r="119" ht="16.6" customHeight="1">
      <c r="A119" t="s" s="101">
        <v>98</v>
      </c>
      <c r="B119" t="s" s="35">
        <v>288</v>
      </c>
      <c r="C119" t="b" s="103">
        <v>1</v>
      </c>
      <c r="D119" t="s" s="35">
        <v>258</v>
      </c>
      <c r="E119" t="s" s="101">
        <v>248</v>
      </c>
      <c r="F119" t="s" s="101">
        <v>293</v>
      </c>
      <c r="G119" s="111">
        <v>0.19577820801889</v>
      </c>
      <c r="H119" s="111">
        <v>136.887332080398</v>
      </c>
      <c r="I119" t="str" s="42" cm="1">
        <f t="array" ref="I119">B119&amp;"|"&amp;D119</f>
        <v>Poultry|900to1200</v>
      </c>
      <c r="J119" s="111">
        <v>0.19577820801889</v>
      </c>
      <c r="K119" s="111">
        <v>126.012319569758</v>
      </c>
      <c r="L119" s="111"/>
      <c r="M119" s="111"/>
      <c r="N119" s="110"/>
    </row>
    <row r="120" ht="16.6" customHeight="1">
      <c r="A120" t="s" s="101">
        <v>98</v>
      </c>
      <c r="B120" t="s" s="35">
        <v>295</v>
      </c>
      <c r="C120" t="b" s="103">
        <v>1</v>
      </c>
      <c r="D120" t="s" s="35">
        <v>247</v>
      </c>
      <c r="E120" t="s" s="101">
        <v>248</v>
      </c>
      <c r="F120" t="s" s="101">
        <v>296</v>
      </c>
      <c r="G120" s="111">
        <v>0.131388027582525</v>
      </c>
      <c r="H120" s="111">
        <v>43.5004387772895</v>
      </c>
      <c r="I120" t="str" s="42" cm="1">
        <f t="array" ref="I120">B120&amp;"|"&amp;D120</f>
        <v>Dairy|700to900</v>
      </c>
      <c r="J120" s="111">
        <v>0.647743274315671</v>
      </c>
      <c r="K120" s="111">
        <v>31.5202511878944</v>
      </c>
      <c r="L120" s="111">
        <v>0.497886042963654</v>
      </c>
      <c r="M120" s="111">
        <v>36.3355705712556</v>
      </c>
      <c r="N120" s="110"/>
    </row>
    <row r="121" ht="16.6" customHeight="1">
      <c r="A121" t="s" s="101">
        <v>98</v>
      </c>
      <c r="B121" t="s" s="35">
        <v>295</v>
      </c>
      <c r="C121" t="b" s="103">
        <v>1</v>
      </c>
      <c r="D121" t="s" s="35">
        <v>247</v>
      </c>
      <c r="E121" t="s" s="101">
        <v>255</v>
      </c>
      <c r="F121" t="s" s="101">
        <v>298</v>
      </c>
      <c r="G121" s="111">
        <v>1.16409852104882</v>
      </c>
      <c r="H121" s="111">
        <v>19.5400635984992</v>
      </c>
      <c r="I121" t="str" s="42" cm="1">
        <f t="array" ref="I121">B121&amp;"|"&amp;D121</f>
        <v>Dairy|700to900</v>
      </c>
      <c r="J121" s="111"/>
      <c r="K121" s="111"/>
      <c r="L121" s="111"/>
      <c r="M121" s="111"/>
      <c r="N121" s="110"/>
    </row>
    <row r="122" ht="16.6" customHeight="1">
      <c r="A122" t="s" s="101">
        <v>98</v>
      </c>
      <c r="B122" t="s" s="35">
        <v>295</v>
      </c>
      <c r="C122" t="b" s="103">
        <v>1</v>
      </c>
      <c r="D122" t="s" s="35">
        <v>258</v>
      </c>
      <c r="E122" t="s" s="101">
        <v>248</v>
      </c>
      <c r="F122" t="s" s="101">
        <v>299</v>
      </c>
      <c r="G122" s="111">
        <v>0.198171580259621</v>
      </c>
      <c r="H122" s="111">
        <v>45.966209337978</v>
      </c>
      <c r="I122" t="str" s="42" cm="1">
        <f t="array" ref="I122">B122&amp;"|"&amp;D122</f>
        <v>Dairy|900to1200</v>
      </c>
      <c r="J122" s="111">
        <v>0.198171580259621</v>
      </c>
      <c r="K122" s="111">
        <v>73.6187467803847</v>
      </c>
      <c r="L122" s="111"/>
      <c r="M122" s="111"/>
      <c r="N122" s="110"/>
    </row>
    <row r="123" ht="16.6" customHeight="1">
      <c r="A123" t="s" s="101">
        <v>98</v>
      </c>
      <c r="B123" t="s" s="35">
        <v>301</v>
      </c>
      <c r="C123" t="b" s="103">
        <v>0</v>
      </c>
      <c r="D123" t="s" s="35">
        <v>247</v>
      </c>
      <c r="E123" t="s" s="101">
        <v>248</v>
      </c>
      <c r="F123" t="s" s="101">
        <v>302</v>
      </c>
      <c r="G123" s="111">
        <v>0.0755938829522927</v>
      </c>
      <c r="H123" s="111">
        <v>12.8864458039101</v>
      </c>
      <c r="I123" t="str" s="42" cm="1">
        <f t="array" ref="I123">B123&amp;"|"&amp;D123</f>
        <v>Lowland|700to900</v>
      </c>
      <c r="J123" s="111">
        <v>0.286996508653837</v>
      </c>
      <c r="K123" s="111">
        <v>9.900057786746389</v>
      </c>
      <c r="L123" s="111">
        <v>0.272172313747857</v>
      </c>
      <c r="M123" s="111">
        <v>10.7204485820426</v>
      </c>
      <c r="N123" s="110"/>
    </row>
    <row r="124" ht="16.6" customHeight="1">
      <c r="A124" t="s" s="101">
        <v>98</v>
      </c>
      <c r="B124" t="s" s="35">
        <v>301</v>
      </c>
      <c r="C124" t="b" s="103">
        <v>1</v>
      </c>
      <c r="D124" t="s" s="35">
        <v>247</v>
      </c>
      <c r="E124" t="s" s="101">
        <v>248</v>
      </c>
      <c r="F124" t="s" s="101">
        <v>304</v>
      </c>
      <c r="G124" s="111">
        <v>0.0755937145012871</v>
      </c>
      <c r="H124" s="111">
        <v>12.8052708639207</v>
      </c>
      <c r="I124" t="str" s="42" cm="1">
        <f t="array" ref="I124">B124&amp;"|"&amp;D124</f>
        <v>Lowland|700to900</v>
      </c>
      <c r="J124" s="111"/>
      <c r="K124" s="111"/>
      <c r="L124" s="111"/>
      <c r="M124" s="111"/>
      <c r="N124" s="110"/>
    </row>
    <row r="125" ht="16.6" customHeight="1">
      <c r="A125" t="s" s="101">
        <v>98</v>
      </c>
      <c r="B125" t="s" s="35">
        <v>301</v>
      </c>
      <c r="C125" t="b" s="103">
        <v>0</v>
      </c>
      <c r="D125" t="s" s="35">
        <v>247</v>
      </c>
      <c r="E125" t="s" s="101">
        <v>252</v>
      </c>
      <c r="F125" t="s" s="101">
        <v>305</v>
      </c>
      <c r="G125" s="111">
        <v>0.181680908997599</v>
      </c>
      <c r="H125" s="111">
        <v>9.976425105368991</v>
      </c>
      <c r="I125" t="str" s="42" cm="1">
        <f t="array" ref="I125">B125&amp;"|"&amp;D125</f>
        <v>Lowland|700to900</v>
      </c>
      <c r="J125" s="111"/>
      <c r="K125" s="111"/>
      <c r="L125" s="111"/>
      <c r="M125" s="111"/>
      <c r="N125" s="110"/>
    </row>
    <row r="126" ht="16.6" customHeight="1">
      <c r="A126" t="s" s="101">
        <v>98</v>
      </c>
      <c r="B126" t="s" s="35">
        <v>301</v>
      </c>
      <c r="C126" t="b" s="103">
        <v>1</v>
      </c>
      <c r="D126" t="s" s="35">
        <v>247</v>
      </c>
      <c r="E126" t="s" s="101">
        <v>252</v>
      </c>
      <c r="F126" t="s" s="101">
        <v>306</v>
      </c>
      <c r="G126" s="111">
        <v>0.181680700004995</v>
      </c>
      <c r="H126" s="111">
        <v>9.91460562157461</v>
      </c>
      <c r="I126" t="str" s="42" cm="1">
        <f t="array" ref="I126">B126&amp;"|"&amp;D126</f>
        <v>Lowland|700to900</v>
      </c>
      <c r="J126" s="111"/>
      <c r="K126" s="111"/>
      <c r="L126" s="111"/>
      <c r="M126" s="111"/>
      <c r="N126" s="110"/>
    </row>
    <row r="127" ht="16.6" customHeight="1">
      <c r="A127" t="s" s="101">
        <v>98</v>
      </c>
      <c r="B127" t="s" s="35">
        <v>301</v>
      </c>
      <c r="C127" t="b" s="103">
        <v>0</v>
      </c>
      <c r="D127" t="s" s="35">
        <v>247</v>
      </c>
      <c r="E127" t="s" s="101">
        <v>255</v>
      </c>
      <c r="F127" t="s" s="101">
        <v>307</v>
      </c>
      <c r="G127" s="111">
        <v>0.603745344062867</v>
      </c>
      <c r="H127" s="111">
        <v>6.99889924706518</v>
      </c>
      <c r="I127" t="str" s="42" cm="1">
        <f t="array" ref="I127">B127&amp;"|"&amp;D127</f>
        <v>Lowland|700to900</v>
      </c>
      <c r="J127" s="111"/>
      <c r="K127" s="111"/>
      <c r="L127" s="111"/>
      <c r="M127" s="111"/>
      <c r="N127" s="110"/>
    </row>
    <row r="128" ht="16.6" customHeight="1">
      <c r="A128" t="s" s="101">
        <v>98</v>
      </c>
      <c r="B128" t="s" s="35">
        <v>301</v>
      </c>
      <c r="C128" t="b" s="103">
        <v>1</v>
      </c>
      <c r="D128" t="s" s="35">
        <v>247</v>
      </c>
      <c r="E128" t="s" s="101">
        <v>255</v>
      </c>
      <c r="F128" t="s" s="101">
        <v>308</v>
      </c>
      <c r="G128" s="111">
        <v>0.60371511145523</v>
      </c>
      <c r="H128" s="111">
        <v>6.98029687474386</v>
      </c>
      <c r="I128" t="str" s="42" cm="1">
        <f t="array" ref="I128">B128&amp;"|"&amp;D128</f>
        <v>Lowland|700to900</v>
      </c>
      <c r="J128" s="111"/>
      <c r="K128" s="111"/>
      <c r="L128" s="111"/>
      <c r="M128" s="111"/>
      <c r="N128" s="110"/>
    </row>
    <row r="129" ht="16.6" customHeight="1">
      <c r="A129" t="s" s="101">
        <v>98</v>
      </c>
      <c r="B129" t="s" s="35">
        <v>301</v>
      </c>
      <c r="C129" t="b" s="103">
        <v>1</v>
      </c>
      <c r="D129" t="s" s="35">
        <v>258</v>
      </c>
      <c r="E129" t="s" s="101">
        <v>248</v>
      </c>
      <c r="F129" t="s" s="101">
        <v>309</v>
      </c>
      <c r="G129" s="111">
        <v>0.124749815491332</v>
      </c>
      <c r="H129" s="111">
        <v>13.622593299317</v>
      </c>
      <c r="I129" t="str" s="42" cm="1">
        <f t="array" ref="I129">B129&amp;"|"&amp;D129</f>
        <v>Lowland|900to1200</v>
      </c>
      <c r="J129" s="111">
        <v>0.227684424004292</v>
      </c>
      <c r="K129" s="111">
        <v>11.1694193039559</v>
      </c>
      <c r="L129" s="111"/>
      <c r="M129" s="111"/>
      <c r="N129" s="110"/>
    </row>
    <row r="130" ht="16.6" customHeight="1">
      <c r="A130" t="s" s="101">
        <v>98</v>
      </c>
      <c r="B130" t="s" s="35">
        <v>301</v>
      </c>
      <c r="C130" t="b" s="103">
        <v>1</v>
      </c>
      <c r="D130" t="s" s="35">
        <v>258</v>
      </c>
      <c r="E130" t="s" s="101">
        <v>252</v>
      </c>
      <c r="F130" t="s" s="101">
        <v>311</v>
      </c>
      <c r="G130" s="111">
        <v>0.330619032517251</v>
      </c>
      <c r="H130" s="111">
        <v>12.5790518404401</v>
      </c>
      <c r="I130" t="str" s="42" cm="1">
        <f t="array" ref="I130">B130&amp;"|"&amp;D130</f>
        <v>Lowland|900to1200</v>
      </c>
      <c r="J130" s="111"/>
      <c r="K130" s="111"/>
      <c r="L130" s="111"/>
      <c r="M130" s="111"/>
      <c r="N130" s="110"/>
    </row>
    <row r="131" ht="16.6" customHeight="1">
      <c r="A131" t="s" s="101">
        <v>98</v>
      </c>
      <c r="B131" t="s" s="35">
        <v>312</v>
      </c>
      <c r="C131" t="b" s="103">
        <v>1</v>
      </c>
      <c r="D131" t="s" s="35">
        <v>247</v>
      </c>
      <c r="E131" t="s" s="101">
        <v>248</v>
      </c>
      <c r="F131" t="s" s="101">
        <v>313</v>
      </c>
      <c r="G131" s="111">
        <v>0.106500203282428</v>
      </c>
      <c r="H131" s="111">
        <v>24.7670527154132</v>
      </c>
      <c r="I131" t="str" s="42" cm="1">
        <f t="array" ref="I131">B131&amp;"|"&amp;D131</f>
        <v>Mixed|700to900</v>
      </c>
      <c r="J131" s="111">
        <v>0.494832253594777</v>
      </c>
      <c r="K131" s="111">
        <v>19.9799521110296</v>
      </c>
      <c r="L131" s="111">
        <v>0.416926296563613</v>
      </c>
      <c r="M131" s="111">
        <v>21.5580868464931</v>
      </c>
      <c r="N131" s="110"/>
    </row>
    <row r="132" ht="16.6" customHeight="1">
      <c r="A132" t="s" s="101">
        <v>98</v>
      </c>
      <c r="B132" t="s" s="35">
        <v>312</v>
      </c>
      <c r="C132" t="b" s="103">
        <v>1</v>
      </c>
      <c r="D132" t="s" s="35">
        <v>247</v>
      </c>
      <c r="E132" t="s" s="101">
        <v>252</v>
      </c>
      <c r="F132" t="s" s="101">
        <v>315</v>
      </c>
      <c r="G132" s="111">
        <v>0.506959628200812</v>
      </c>
      <c r="H132" s="111">
        <v>19.0367647590491</v>
      </c>
      <c r="I132" t="str" s="42" cm="1">
        <f t="array" ref="I132">B132&amp;"|"&amp;D132</f>
        <v>Mixed|700to900</v>
      </c>
      <c r="J132" s="111"/>
      <c r="K132" s="111"/>
      <c r="L132" s="111"/>
      <c r="M132" s="111"/>
      <c r="N132" s="110"/>
    </row>
    <row r="133" ht="16.6" customHeight="1">
      <c r="A133" t="s" s="101">
        <v>98</v>
      </c>
      <c r="B133" t="s" s="35">
        <v>312</v>
      </c>
      <c r="C133" t="b" s="103">
        <v>1</v>
      </c>
      <c r="D133" t="s" s="35">
        <v>247</v>
      </c>
      <c r="E133" t="s" s="101">
        <v>255</v>
      </c>
      <c r="F133" t="s" s="101">
        <v>316</v>
      </c>
      <c r="G133" s="111">
        <v>0.87103692930109</v>
      </c>
      <c r="H133" s="111">
        <v>16.1360388586265</v>
      </c>
      <c r="I133" t="str" s="42" cm="1">
        <f t="array" ref="I133">B133&amp;"|"&amp;D133</f>
        <v>Mixed|700to900</v>
      </c>
      <c r="J133" s="111"/>
      <c r="K133" s="111"/>
      <c r="L133" s="111"/>
      <c r="M133" s="111"/>
      <c r="N133" s="110"/>
    </row>
    <row r="134" ht="16.6" customHeight="1">
      <c r="A134" t="s" s="101">
        <v>98</v>
      </c>
      <c r="B134" t="s" s="35">
        <v>312</v>
      </c>
      <c r="C134" t="b" s="103">
        <v>1</v>
      </c>
      <c r="D134" t="s" s="35">
        <v>258</v>
      </c>
      <c r="E134" t="s" s="101">
        <v>248</v>
      </c>
      <c r="F134" t="s" s="101">
        <v>317</v>
      </c>
      <c r="G134" s="111">
        <v>0.18320842547012</v>
      </c>
      <c r="H134" s="111">
        <v>26.2924910528836</v>
      </c>
      <c r="I134" t="str" s="42" cm="1">
        <f t="array" ref="I134">B134&amp;"|"&amp;D134</f>
        <v>Mixed|900to1200</v>
      </c>
      <c r="J134" s="111">
        <v>0.18320842547012</v>
      </c>
      <c r="K134" s="111">
        <v>31.543447301252</v>
      </c>
      <c r="L134" s="111"/>
      <c r="M134" s="111"/>
      <c r="N134" s="110"/>
    </row>
    <row r="135" ht="16.6" customHeight="1">
      <c r="A135" t="s" s="101">
        <v>319</v>
      </c>
      <c r="B135" t="s" s="35">
        <v>246</v>
      </c>
      <c r="C135" t="b" s="103">
        <v>0</v>
      </c>
      <c r="D135" t="s" s="35">
        <v>247</v>
      </c>
      <c r="E135" t="s" s="101">
        <v>248</v>
      </c>
      <c r="F135" t="s" s="101">
        <v>320</v>
      </c>
      <c r="G135" s="111">
        <v>0.143926341932306</v>
      </c>
      <c r="H135" s="111">
        <v>25.7015496349466</v>
      </c>
      <c r="I135" t="str" s="42" cm="1">
        <f t="array" ref="I135">B135&amp;"|"&amp;D135</f>
        <v>Cereals|700to900</v>
      </c>
      <c r="J135" s="111">
        <v>0.592923548523371</v>
      </c>
      <c r="K135" s="111">
        <v>21.2834487749113</v>
      </c>
      <c r="L135" s="111">
        <v>0.544693443619342</v>
      </c>
      <c r="M135" s="111">
        <v>22.1044127046208</v>
      </c>
      <c r="N135" s="110"/>
    </row>
    <row r="136" ht="16.6" customHeight="1">
      <c r="A136" t="s" s="101">
        <v>319</v>
      </c>
      <c r="B136" t="s" s="35">
        <v>246</v>
      </c>
      <c r="C136" t="b" s="103">
        <v>1</v>
      </c>
      <c r="D136" t="s" s="35">
        <v>247</v>
      </c>
      <c r="E136" t="s" s="101">
        <v>248</v>
      </c>
      <c r="F136" t="s" s="101">
        <v>321</v>
      </c>
      <c r="G136" s="111">
        <v>0.143914612988582</v>
      </c>
      <c r="H136" s="111">
        <v>25.6171030860567</v>
      </c>
      <c r="I136" t="str" s="42" cm="1">
        <f t="array" ref="I136">B136&amp;"|"&amp;D136</f>
        <v>Cereals|700to900</v>
      </c>
      <c r="J136" s="111"/>
      <c r="K136" s="111"/>
      <c r="L136" s="111"/>
      <c r="M136" s="111"/>
      <c r="N136" s="110"/>
    </row>
    <row r="137" ht="16.6" customHeight="1">
      <c r="A137" t="s" s="101">
        <v>319</v>
      </c>
      <c r="B137" t="s" s="35">
        <v>246</v>
      </c>
      <c r="C137" t="b" s="103">
        <v>0</v>
      </c>
      <c r="D137" t="s" s="35">
        <v>247</v>
      </c>
      <c r="E137" t="s" s="101">
        <v>252</v>
      </c>
      <c r="F137" t="s" s="101">
        <v>322</v>
      </c>
      <c r="G137" s="111">
        <v>0.682076796624818</v>
      </c>
      <c r="H137" s="111">
        <v>19.7943968685478</v>
      </c>
      <c r="I137" t="str" s="42" cm="1">
        <f t="array" ref="I137">B137&amp;"|"&amp;D137</f>
        <v>Cereals|700to900</v>
      </c>
      <c r="J137" s="111"/>
      <c r="K137" s="111"/>
      <c r="L137" s="111"/>
      <c r="M137" s="111"/>
      <c r="N137" s="110"/>
    </row>
    <row r="138" ht="16.6" customHeight="1">
      <c r="A138" t="s" s="101">
        <v>319</v>
      </c>
      <c r="B138" t="s" s="35">
        <v>246</v>
      </c>
      <c r="C138" t="b" s="103">
        <v>1</v>
      </c>
      <c r="D138" t="s" s="35">
        <v>247</v>
      </c>
      <c r="E138" t="s" s="101">
        <v>252</v>
      </c>
      <c r="F138" t="s" s="101">
        <v>323</v>
      </c>
      <c r="G138" s="111">
        <v>0.682009216249799</v>
      </c>
      <c r="H138" s="111">
        <v>19.7353217991423</v>
      </c>
      <c r="I138" t="str" s="42" cm="1">
        <f t="array" ref="I138">B138&amp;"|"&amp;D138</f>
        <v>Cereals|700to900</v>
      </c>
      <c r="J138" s="111"/>
      <c r="K138" s="111"/>
      <c r="L138" s="111"/>
      <c r="M138" s="111"/>
      <c r="N138" s="110"/>
    </row>
    <row r="139" ht="16.6" customHeight="1">
      <c r="A139" t="s" s="101">
        <v>319</v>
      </c>
      <c r="B139" t="s" s="35">
        <v>246</v>
      </c>
      <c r="C139" t="b" s="103">
        <v>0</v>
      </c>
      <c r="D139" t="s" s="35">
        <v>247</v>
      </c>
      <c r="E139" t="s" s="101">
        <v>255</v>
      </c>
      <c r="F139" t="s" s="101">
        <v>324</v>
      </c>
      <c r="G139" s="111">
        <v>0.952767507012987</v>
      </c>
      <c r="H139" s="111">
        <v>18.3543998212395</v>
      </c>
      <c r="I139" t="str" s="42" cm="1">
        <f t="array" ref="I139">B139&amp;"|"&amp;D139</f>
        <v>Cereals|700to900</v>
      </c>
      <c r="J139" s="111"/>
      <c r="K139" s="111"/>
      <c r="L139" s="111"/>
      <c r="M139" s="111"/>
      <c r="N139" s="110"/>
    </row>
    <row r="140" ht="16.6" customHeight="1">
      <c r="A140" t="s" s="101">
        <v>319</v>
      </c>
      <c r="B140" t="s" s="35">
        <v>246</v>
      </c>
      <c r="C140" t="b" s="103">
        <v>1</v>
      </c>
      <c r="D140" t="s" s="35">
        <v>247</v>
      </c>
      <c r="E140" t="s" s="101">
        <v>255</v>
      </c>
      <c r="F140" t="s" s="101">
        <v>325</v>
      </c>
      <c r="G140" s="111">
        <v>0.952614112982092</v>
      </c>
      <c r="H140" s="111">
        <v>18.3055969315604</v>
      </c>
      <c r="I140" t="str" s="42" cm="1">
        <f t="array" ref="I140">B140&amp;"|"&amp;D140</f>
        <v>Cereals|700to900</v>
      </c>
      <c r="J140" s="111"/>
      <c r="K140" s="111"/>
      <c r="L140" s="111"/>
      <c r="M140" s="111"/>
      <c r="N140" s="110"/>
    </row>
    <row r="141" ht="16.6" customHeight="1">
      <c r="A141" t="s" s="101">
        <v>319</v>
      </c>
      <c r="B141" t="s" s="35">
        <v>246</v>
      </c>
      <c r="C141" t="b" s="103">
        <v>1</v>
      </c>
      <c r="D141" t="s" s="35">
        <v>258</v>
      </c>
      <c r="E141" t="s" s="101">
        <v>248</v>
      </c>
      <c r="F141" t="s" s="101">
        <v>326</v>
      </c>
      <c r="G141" s="111">
        <v>0.255545517544808</v>
      </c>
      <c r="H141" s="111">
        <v>27.2225207908519</v>
      </c>
      <c r="I141" t="str" s="42" cm="1">
        <f t="array" ref="I141">B141&amp;"|"&amp;D141</f>
        <v>Cereals|900to1200</v>
      </c>
      <c r="J141" s="111">
        <v>0.8996512293560081</v>
      </c>
      <c r="K141" s="111">
        <v>24.168159812207</v>
      </c>
      <c r="L141" s="111"/>
      <c r="M141" s="111"/>
      <c r="N141" s="110"/>
    </row>
    <row r="142" ht="16.6" customHeight="1">
      <c r="A142" t="s" s="101">
        <v>319</v>
      </c>
      <c r="B142" t="s" s="35">
        <v>246</v>
      </c>
      <c r="C142" t="b" s="103">
        <v>1</v>
      </c>
      <c r="D142" t="s" s="35">
        <v>258</v>
      </c>
      <c r="E142" t="s" s="101">
        <v>255</v>
      </c>
      <c r="F142" t="s" s="101">
        <v>327</v>
      </c>
      <c r="G142" s="111">
        <v>1.54375694116721</v>
      </c>
      <c r="H142" s="111">
        <v>21.1137988335621</v>
      </c>
      <c r="I142" t="str" s="42" cm="1">
        <f t="array" ref="I142">B142&amp;"|"&amp;D142</f>
        <v>Cereals|900to1200</v>
      </c>
      <c r="J142" s="111"/>
      <c r="K142" s="111"/>
      <c r="L142" s="111"/>
      <c r="M142" s="111"/>
      <c r="N142" s="110"/>
    </row>
    <row r="143" ht="16.6" customHeight="1">
      <c r="A143" t="s" s="101">
        <v>319</v>
      </c>
      <c r="B143" t="s" s="35">
        <v>261</v>
      </c>
      <c r="C143" t="b" s="103">
        <v>0</v>
      </c>
      <c r="D143" t="s" s="35">
        <v>247</v>
      </c>
      <c r="E143" t="s" s="101">
        <v>248</v>
      </c>
      <c r="F143" t="s" s="101">
        <v>328</v>
      </c>
      <c r="G143" s="111">
        <v>0.112048101846297</v>
      </c>
      <c r="H143" s="111">
        <v>21.0814432873991</v>
      </c>
      <c r="I143" t="str" s="42" cm="1">
        <f t="array" ref="I143">B143&amp;"|"&amp;D143</f>
        <v>General|700to900</v>
      </c>
      <c r="J143" s="111">
        <v>0.428804541416556</v>
      </c>
      <c r="K143" s="111">
        <v>16.7295202226364</v>
      </c>
      <c r="L143" s="111">
        <v>0.909221002907128</v>
      </c>
      <c r="M143" s="111">
        <v>18.8474701997823</v>
      </c>
      <c r="N143" s="110"/>
    </row>
    <row r="144" ht="16.6" customHeight="1">
      <c r="A144" t="s" s="101">
        <v>319</v>
      </c>
      <c r="B144" t="s" s="35">
        <v>261</v>
      </c>
      <c r="C144" t="b" s="103">
        <v>1</v>
      </c>
      <c r="D144" t="s" s="35">
        <v>247</v>
      </c>
      <c r="E144" t="s" s="101">
        <v>248</v>
      </c>
      <c r="F144" t="s" s="101">
        <v>329</v>
      </c>
      <c r="G144" s="111">
        <v>0.112048101846297</v>
      </c>
      <c r="H144" s="111">
        <v>21.0224579762399</v>
      </c>
      <c r="I144" t="str" s="42" cm="1">
        <f t="array" ref="I144">B144&amp;"|"&amp;D144</f>
        <v>General|700to900</v>
      </c>
      <c r="J144" s="111"/>
      <c r="K144" s="111"/>
      <c r="L144" s="111"/>
      <c r="M144" s="111"/>
      <c r="N144" s="110"/>
    </row>
    <row r="145" ht="16.6" customHeight="1">
      <c r="A145" t="s" s="101">
        <v>319</v>
      </c>
      <c r="B145" t="s" s="35">
        <v>261</v>
      </c>
      <c r="C145" t="b" s="103">
        <v>0</v>
      </c>
      <c r="D145" t="s" s="35">
        <v>247</v>
      </c>
      <c r="E145" t="s" s="101">
        <v>252</v>
      </c>
      <c r="F145" t="s" s="101">
        <v>330</v>
      </c>
      <c r="G145" s="111">
        <v>0.46049859635613</v>
      </c>
      <c r="H145" s="111">
        <v>15.4632236248033</v>
      </c>
      <c r="I145" t="str" s="42" cm="1">
        <f t="array" ref="I145">B145&amp;"|"&amp;D145</f>
        <v>General|700to900</v>
      </c>
      <c r="J145" s="111"/>
      <c r="K145" s="111"/>
      <c r="L145" s="111"/>
      <c r="M145" s="111"/>
      <c r="N145" s="110"/>
    </row>
    <row r="146" ht="16.6" customHeight="1">
      <c r="A146" t="s" s="101">
        <v>319</v>
      </c>
      <c r="B146" t="s" s="35">
        <v>261</v>
      </c>
      <c r="C146" t="b" s="103">
        <v>1</v>
      </c>
      <c r="D146" t="s" s="35">
        <v>247</v>
      </c>
      <c r="E146" t="s" s="101">
        <v>252</v>
      </c>
      <c r="F146" t="s" s="101">
        <v>331</v>
      </c>
      <c r="G146" s="111">
        <v>0.46049859635613</v>
      </c>
      <c r="H146" s="111">
        <v>15.4241090198073</v>
      </c>
      <c r="I146" t="str" s="42" cm="1">
        <f t="array" ref="I146">B146&amp;"|"&amp;D146</f>
        <v>General|700to900</v>
      </c>
      <c r="J146" s="111"/>
      <c r="K146" s="111"/>
      <c r="L146" s="111"/>
      <c r="M146" s="111"/>
      <c r="N146" s="110"/>
    </row>
    <row r="147" ht="16.6" customHeight="1">
      <c r="A147" t="s" s="101">
        <v>319</v>
      </c>
      <c r="B147" t="s" s="35">
        <v>261</v>
      </c>
      <c r="C147" t="b" s="103">
        <v>0</v>
      </c>
      <c r="D147" t="s" s="35">
        <v>247</v>
      </c>
      <c r="E147" t="s" s="101">
        <v>255</v>
      </c>
      <c r="F147" t="s" s="101">
        <v>332</v>
      </c>
      <c r="G147" s="111">
        <v>0.713866926047242</v>
      </c>
      <c r="H147" s="111">
        <v>13.7142223375228</v>
      </c>
      <c r="I147" t="str" s="42" cm="1">
        <f t="array" ref="I147">B147&amp;"|"&amp;D147</f>
        <v>General|700to900</v>
      </c>
      <c r="J147" s="111"/>
      <c r="K147" s="111"/>
      <c r="L147" s="111"/>
      <c r="M147" s="111"/>
      <c r="N147" s="110"/>
    </row>
    <row r="148" ht="16.6" customHeight="1">
      <c r="A148" t="s" s="101">
        <v>319</v>
      </c>
      <c r="B148" t="s" s="35">
        <v>261</v>
      </c>
      <c r="C148" t="b" s="103">
        <v>1</v>
      </c>
      <c r="D148" t="s" s="35">
        <v>247</v>
      </c>
      <c r="E148" t="s" s="101">
        <v>255</v>
      </c>
      <c r="F148" t="s" s="101">
        <v>333</v>
      </c>
      <c r="G148" s="111">
        <v>0.713866926047242</v>
      </c>
      <c r="H148" s="111">
        <v>13.6830083607028</v>
      </c>
      <c r="I148" t="str" s="42" cm="1">
        <f t="array" ref="I148">B148&amp;"|"&amp;D148</f>
        <v>General|700to900</v>
      </c>
      <c r="J148" s="111"/>
      <c r="K148" s="111"/>
      <c r="L148" s="111"/>
      <c r="M148" s="111"/>
      <c r="N148" s="110"/>
    </row>
    <row r="149" ht="16.6" customHeight="1">
      <c r="A149" t="s" s="101">
        <v>319</v>
      </c>
      <c r="B149" t="s" s="35">
        <v>261</v>
      </c>
      <c r="C149" t="b" s="103">
        <v>1</v>
      </c>
      <c r="D149" t="s" s="35">
        <v>258</v>
      </c>
      <c r="E149" t="s" s="101">
        <v>248</v>
      </c>
      <c r="F149" t="s" s="101">
        <v>334</v>
      </c>
      <c r="G149" s="111">
        <v>0.203156163692151</v>
      </c>
      <c r="H149" s="111">
        <v>22.3976830802633</v>
      </c>
      <c r="I149" t="str" s="42" cm="1">
        <f t="array" ref="I149">B149&amp;"|"&amp;D149</f>
        <v>General|900to1200</v>
      </c>
      <c r="J149" s="111">
        <v>0.696868732424736</v>
      </c>
      <c r="K149" s="111">
        <v>18.9996561868313</v>
      </c>
      <c r="L149" s="111"/>
      <c r="M149" s="111"/>
      <c r="N149" s="110"/>
    </row>
    <row r="150" ht="16.6" customHeight="1">
      <c r="A150" t="s" s="101">
        <v>319</v>
      </c>
      <c r="B150" t="s" s="35">
        <v>261</v>
      </c>
      <c r="C150" t="b" s="103">
        <v>1</v>
      </c>
      <c r="D150" t="s" s="35">
        <v>258</v>
      </c>
      <c r="E150" t="s" s="101">
        <v>255</v>
      </c>
      <c r="F150" t="s" s="101">
        <v>335</v>
      </c>
      <c r="G150" s="111">
        <v>1.19058130115732</v>
      </c>
      <c r="H150" s="111">
        <v>15.6016292933992</v>
      </c>
      <c r="I150" t="str" s="42" cm="1">
        <f t="array" ref="I150">B150&amp;"|"&amp;D150</f>
        <v>General|900to1200</v>
      </c>
      <c r="J150" s="111"/>
      <c r="K150" s="111"/>
      <c r="L150" s="111"/>
      <c r="M150" s="111"/>
      <c r="N150" s="110"/>
    </row>
    <row r="151" ht="16.6" customHeight="1">
      <c r="A151" t="s" s="101">
        <v>319</v>
      </c>
      <c r="B151" t="s" s="35">
        <v>261</v>
      </c>
      <c r="C151" t="b" s="103">
        <v>0</v>
      </c>
      <c r="D151" t="s" s="35">
        <v>336</v>
      </c>
      <c r="E151" t="s" s="101">
        <v>252</v>
      </c>
      <c r="F151" t="s" s="101">
        <v>337</v>
      </c>
      <c r="G151" s="111">
        <v>1.86632464501029</v>
      </c>
      <c r="H151" s="111">
        <v>27.6829933398511</v>
      </c>
      <c r="I151" t="str" s="42" cm="1">
        <f t="array" ref="I151">B151&amp;"|"&amp;D151</f>
        <v>General|Over1500</v>
      </c>
      <c r="J151" s="111">
        <v>2.56282265786123</v>
      </c>
      <c r="K151" s="111">
        <v>25.0434625088428</v>
      </c>
      <c r="L151" s="111"/>
      <c r="M151" s="111"/>
      <c r="N151" s="110"/>
    </row>
    <row r="152" ht="16.6" customHeight="1">
      <c r="A152" t="s" s="101">
        <v>319</v>
      </c>
      <c r="B152" t="s" s="35">
        <v>261</v>
      </c>
      <c r="C152" t="b" s="103">
        <v>1</v>
      </c>
      <c r="D152" t="s" s="35">
        <v>336</v>
      </c>
      <c r="E152" t="s" s="101">
        <v>255</v>
      </c>
      <c r="F152" t="s" s="101">
        <v>339</v>
      </c>
      <c r="G152" s="111">
        <v>3.25932067071217</v>
      </c>
      <c r="H152" s="111">
        <v>22.4039316778346</v>
      </c>
      <c r="I152" t="str" s="42" cm="1">
        <f t="array" ref="I152">B152&amp;"|"&amp;D152</f>
        <v>General|Over1500</v>
      </c>
      <c r="J152" s="111"/>
      <c r="K152" s="111"/>
      <c r="L152" s="111"/>
      <c r="M152" s="111"/>
      <c r="N152" s="110"/>
    </row>
    <row r="153" ht="16.6" customHeight="1">
      <c r="A153" t="s" s="101">
        <v>319</v>
      </c>
      <c r="B153" t="s" s="35">
        <v>272</v>
      </c>
      <c r="C153" t="b" s="103">
        <v>0</v>
      </c>
      <c r="D153" t="s" s="35">
        <v>247</v>
      </c>
      <c r="E153" t="s" s="101">
        <v>248</v>
      </c>
      <c r="F153" t="s" s="101">
        <v>340</v>
      </c>
      <c r="G153" s="111">
        <v>0.123365514684659</v>
      </c>
      <c r="H153" s="111">
        <v>21.3223596764473</v>
      </c>
      <c r="I153" t="str" s="42" cm="1">
        <f t="array" ref="I153">B153&amp;"|"&amp;D153</f>
        <v>Horticulture|700to900</v>
      </c>
      <c r="J153" s="111">
        <v>0.503386688977011</v>
      </c>
      <c r="K153" s="111">
        <v>16.8105179029025</v>
      </c>
      <c r="L153" s="111">
        <v>0.403958014232273</v>
      </c>
      <c r="M153" s="111">
        <v>18.3147947699128</v>
      </c>
      <c r="N153" s="110"/>
    </row>
    <row r="154" ht="16.6" customHeight="1">
      <c r="A154" t="s" s="101">
        <v>319</v>
      </c>
      <c r="B154" t="s" s="35">
        <v>272</v>
      </c>
      <c r="C154" t="b" s="103">
        <v>1</v>
      </c>
      <c r="D154" t="s" s="35">
        <v>247</v>
      </c>
      <c r="E154" t="s" s="101">
        <v>248</v>
      </c>
      <c r="F154" t="s" s="101">
        <v>341</v>
      </c>
      <c r="G154" s="111">
        <v>0.123365514684659</v>
      </c>
      <c r="H154" s="111">
        <v>21.2605113493201</v>
      </c>
      <c r="I154" t="str" s="42" cm="1">
        <f t="array" ref="I154">B154&amp;"|"&amp;D154</f>
        <v>Horticulture|700to900</v>
      </c>
      <c r="J154" s="111"/>
      <c r="K154" s="111"/>
      <c r="L154" s="111"/>
      <c r="M154" s="111"/>
      <c r="N154" s="110"/>
    </row>
    <row r="155" ht="16.6" customHeight="1">
      <c r="A155" t="s" s="101">
        <v>319</v>
      </c>
      <c r="B155" t="s" s="35">
        <v>272</v>
      </c>
      <c r="C155" t="b" s="103">
        <v>0</v>
      </c>
      <c r="D155" t="s" s="35">
        <v>247</v>
      </c>
      <c r="E155" t="s" s="101">
        <v>252</v>
      </c>
      <c r="F155" t="s" s="101">
        <v>342</v>
      </c>
      <c r="G155" s="111">
        <v>0.564811986140873</v>
      </c>
      <c r="H155" s="111">
        <v>15.467705626671</v>
      </c>
      <c r="I155" t="str" s="42" cm="1">
        <f t="array" ref="I155">B155&amp;"|"&amp;D155</f>
        <v>Horticulture|700to900</v>
      </c>
      <c r="J155" s="111"/>
      <c r="K155" s="111"/>
      <c r="L155" s="111"/>
      <c r="M155" s="111"/>
      <c r="N155" s="110"/>
    </row>
    <row r="156" ht="16.6" customHeight="1">
      <c r="A156" t="s" s="101">
        <v>319</v>
      </c>
      <c r="B156" t="s" s="35">
        <v>272</v>
      </c>
      <c r="C156" t="b" s="103">
        <v>1</v>
      </c>
      <c r="D156" t="s" s="35">
        <v>247</v>
      </c>
      <c r="E156" t="s" s="101">
        <v>252</v>
      </c>
      <c r="F156" t="s" s="101">
        <v>343</v>
      </c>
      <c r="G156" s="111">
        <v>0.564811986140873</v>
      </c>
      <c r="H156" s="111">
        <v>15.4268076984268</v>
      </c>
      <c r="I156" t="str" s="42" cm="1">
        <f t="array" ref="I156">B156&amp;"|"&amp;D156</f>
        <v>Horticulture|700to900</v>
      </c>
      <c r="J156" s="111"/>
      <c r="K156" s="111"/>
      <c r="L156" s="111"/>
      <c r="M156" s="111"/>
      <c r="N156" s="110"/>
    </row>
    <row r="157" ht="16.6" customHeight="1">
      <c r="A157" t="s" s="101">
        <v>319</v>
      </c>
      <c r="B157" t="s" s="35">
        <v>272</v>
      </c>
      <c r="C157" t="b" s="103">
        <v>0</v>
      </c>
      <c r="D157" t="s" s="35">
        <v>247</v>
      </c>
      <c r="E157" t="s" s="101">
        <v>255</v>
      </c>
      <c r="F157" t="s" s="101">
        <v>344</v>
      </c>
      <c r="G157" s="111">
        <v>0.821982566105501</v>
      </c>
      <c r="H157" s="111">
        <v>13.6414884055892</v>
      </c>
      <c r="I157" t="str" s="42" cm="1">
        <f t="array" ref="I157">B157&amp;"|"&amp;D157</f>
        <v>Horticulture|700to900</v>
      </c>
      <c r="J157" s="111"/>
      <c r="K157" s="111"/>
      <c r="L157" s="111"/>
      <c r="M157" s="111"/>
      <c r="N157" s="110"/>
    </row>
    <row r="158" ht="16.6" customHeight="1">
      <c r="A158" t="s" s="101">
        <v>319</v>
      </c>
      <c r="B158" t="s" s="35">
        <v>272</v>
      </c>
      <c r="C158" t="b" s="103">
        <v>1</v>
      </c>
      <c r="D158" t="s" s="35">
        <v>258</v>
      </c>
      <c r="E158" t="s" s="101">
        <v>248</v>
      </c>
      <c r="F158" t="s" s="101">
        <v>345</v>
      </c>
      <c r="G158" s="111">
        <v>0.225410517637072</v>
      </c>
      <c r="H158" s="111">
        <v>22.7698958630224</v>
      </c>
      <c r="I158" t="str" s="42" cm="1">
        <f t="array" ref="I158">B158&amp;"|"&amp;D158</f>
        <v>Horticulture|900to1200</v>
      </c>
      <c r="J158" s="111">
        <v>0.225410517637072</v>
      </c>
      <c r="K158" s="111">
        <v>22.7698958630224</v>
      </c>
      <c r="L158" s="111"/>
      <c r="M158" s="111"/>
      <c r="N158" s="110"/>
    </row>
    <row r="159" ht="16.6" customHeight="1">
      <c r="A159" t="s" s="101">
        <v>319</v>
      </c>
      <c r="B159" t="s" s="35">
        <v>281</v>
      </c>
      <c r="C159" t="b" s="103">
        <v>1</v>
      </c>
      <c r="D159" t="s" s="35">
        <v>247</v>
      </c>
      <c r="E159" t="s" s="101">
        <v>248</v>
      </c>
      <c r="F159" t="s" s="101">
        <v>346</v>
      </c>
      <c r="G159" s="111">
        <v>0.154017178329192</v>
      </c>
      <c r="H159" s="111">
        <v>63.8220790685359</v>
      </c>
      <c r="I159" t="str" s="42" cm="1">
        <f t="array" ref="I159">B159&amp;"|"&amp;D159</f>
        <v>Pig|700to900</v>
      </c>
      <c r="J159" s="111">
        <v>0.5441640829621081</v>
      </c>
      <c r="K159" s="111">
        <v>49.7788064392246</v>
      </c>
      <c r="L159" s="111">
        <v>0.5441640829621081</v>
      </c>
      <c r="M159" s="111">
        <v>49.7788064392246</v>
      </c>
      <c r="N159" s="110"/>
    </row>
    <row r="160" ht="16.6" customHeight="1">
      <c r="A160" t="s" s="101">
        <v>319</v>
      </c>
      <c r="B160" t="s" s="35">
        <v>281</v>
      </c>
      <c r="C160" t="b" s="103">
        <v>1</v>
      </c>
      <c r="D160" t="s" s="35">
        <v>247</v>
      </c>
      <c r="E160" t="s" s="101">
        <v>255</v>
      </c>
      <c r="F160" t="s" s="101">
        <v>347</v>
      </c>
      <c r="G160" s="111">
        <v>0.934310987595025</v>
      </c>
      <c r="H160" s="111">
        <v>35.7355338099133</v>
      </c>
      <c r="I160" t="str" s="42" cm="1">
        <f t="array" ref="I160">B160&amp;"|"&amp;D160</f>
        <v>Pig|700to900</v>
      </c>
      <c r="J160" s="111"/>
      <c r="K160" s="111"/>
      <c r="L160" s="111"/>
      <c r="M160" s="111"/>
      <c r="N160" s="110"/>
    </row>
    <row r="161" ht="16.6" customHeight="1">
      <c r="A161" t="s" s="101">
        <v>319</v>
      </c>
      <c r="B161" t="s" s="35">
        <v>288</v>
      </c>
      <c r="C161" t="b" s="103">
        <v>0</v>
      </c>
      <c r="D161" t="s" s="35">
        <v>247</v>
      </c>
      <c r="E161" t="s" s="101">
        <v>248</v>
      </c>
      <c r="F161" t="s" s="101">
        <v>348</v>
      </c>
      <c r="G161" s="111">
        <v>0.142761489899931</v>
      </c>
      <c r="H161" s="111">
        <v>56.4962692020686</v>
      </c>
      <c r="I161" t="str" s="42" cm="1">
        <f t="array" ref="I161">B161&amp;"|"&amp;D161</f>
        <v>Poultry|700to900</v>
      </c>
      <c r="J161" s="111">
        <v>0.469648299732085</v>
      </c>
      <c r="K161" s="111">
        <v>42.4099893139302</v>
      </c>
      <c r="L161" s="111">
        <v>0.466585938104218</v>
      </c>
      <c r="M161" s="111">
        <v>42.9049145162349</v>
      </c>
      <c r="N161" s="110"/>
    </row>
    <row r="162" ht="16.6" customHeight="1">
      <c r="A162" t="s" s="101">
        <v>319</v>
      </c>
      <c r="B162" t="s" s="35">
        <v>288</v>
      </c>
      <c r="C162" t="b" s="103">
        <v>1</v>
      </c>
      <c r="D162" t="s" s="35">
        <v>247</v>
      </c>
      <c r="E162" t="s" s="101">
        <v>248</v>
      </c>
      <c r="F162" t="s" s="101">
        <v>349</v>
      </c>
      <c r="G162" s="111">
        <v>0.140948617828395</v>
      </c>
      <c r="H162" s="111">
        <v>56.5682694903818</v>
      </c>
      <c r="I162" t="str" s="42" cm="1">
        <f t="array" ref="I162">B162&amp;"|"&amp;D162</f>
        <v>Poultry|700to900</v>
      </c>
      <c r="J162" s="111"/>
      <c r="K162" s="111"/>
      <c r="L162" s="111"/>
      <c r="M162" s="111"/>
      <c r="N162" s="110"/>
    </row>
    <row r="163" ht="16.6" customHeight="1">
      <c r="A163" t="s" s="101">
        <v>319</v>
      </c>
      <c r="B163" t="s" s="35">
        <v>288</v>
      </c>
      <c r="C163" t="b" s="103">
        <v>1</v>
      </c>
      <c r="D163" t="s" s="35">
        <v>247</v>
      </c>
      <c r="E163" t="s" s="101">
        <v>252</v>
      </c>
      <c r="F163" t="s" s="101">
        <v>350</v>
      </c>
      <c r="G163" s="111">
        <v>0.471264523022451</v>
      </c>
      <c r="H163" s="111">
        <v>38.2540223409556</v>
      </c>
      <c r="I163" t="str" s="42" cm="1">
        <f t="array" ref="I163">B163&amp;"|"&amp;D163</f>
        <v>Poultry|700to900</v>
      </c>
      <c r="J163" s="111"/>
      <c r="K163" s="111"/>
      <c r="L163" s="111"/>
      <c r="M163" s="111"/>
      <c r="N163" s="110"/>
    </row>
    <row r="164" ht="16.6" customHeight="1">
      <c r="A164" t="s" s="101">
        <v>319</v>
      </c>
      <c r="B164" t="s" s="35">
        <v>288</v>
      </c>
      <c r="C164" t="b" s="103">
        <v>0</v>
      </c>
      <c r="D164" t="s" s="35">
        <v>247</v>
      </c>
      <c r="E164" t="s" s="101">
        <v>255</v>
      </c>
      <c r="F164" t="s" s="101">
        <v>351</v>
      </c>
      <c r="G164" s="111">
        <v>0.796731758345408</v>
      </c>
      <c r="H164" s="111">
        <v>32.4076761104531</v>
      </c>
      <c r="I164" t="str" s="42" cm="1">
        <f t="array" ref="I164">B164&amp;"|"&amp;D164</f>
        <v>Poultry|700to900</v>
      </c>
      <c r="J164" s="111"/>
      <c r="K164" s="111"/>
      <c r="L164" s="111"/>
      <c r="M164" s="111"/>
      <c r="N164" s="110"/>
    </row>
    <row r="165" ht="16.6" customHeight="1">
      <c r="A165" t="s" s="101">
        <v>319</v>
      </c>
      <c r="B165" t="s" s="35">
        <v>288</v>
      </c>
      <c r="C165" t="b" s="103">
        <v>1</v>
      </c>
      <c r="D165" t="s" s="35">
        <v>247</v>
      </c>
      <c r="E165" t="s" s="101">
        <v>255</v>
      </c>
      <c r="F165" t="s" s="101">
        <v>352</v>
      </c>
      <c r="G165" s="111">
        <v>0.781223301424904</v>
      </c>
      <c r="H165" s="111">
        <v>30.7983354373156</v>
      </c>
      <c r="I165" t="str" s="42" cm="1">
        <f t="array" ref="I165">B165&amp;"|"&amp;D165</f>
        <v>Poultry|700to900</v>
      </c>
      <c r="J165" s="111"/>
      <c r="K165" s="111"/>
      <c r="L165" s="111"/>
      <c r="M165" s="111"/>
      <c r="N165" s="110"/>
    </row>
    <row r="166" ht="16.6" customHeight="1">
      <c r="A166" t="s" s="101">
        <v>319</v>
      </c>
      <c r="B166" t="s" s="35">
        <v>295</v>
      </c>
      <c r="C166" t="b" s="103">
        <v>0</v>
      </c>
      <c r="D166" t="s" s="35">
        <v>247</v>
      </c>
      <c r="E166" t="s" s="101">
        <v>248</v>
      </c>
      <c r="F166" t="s" s="101">
        <v>353</v>
      </c>
      <c r="G166" s="111">
        <v>0.144046520262797</v>
      </c>
      <c r="H166" s="111">
        <v>29.8932784607129</v>
      </c>
      <c r="I166" t="str" s="42" cm="1">
        <f t="array" ref="I166">B166&amp;"|"&amp;D166</f>
        <v>Dairy|700to900</v>
      </c>
      <c r="J166" s="111">
        <v>0.491287835010526</v>
      </c>
      <c r="K166" s="111">
        <v>22.6617107146198</v>
      </c>
      <c r="L166" s="111">
        <v>1.01571808002947</v>
      </c>
      <c r="M166" s="111">
        <v>23.7699046081759</v>
      </c>
      <c r="N166" s="110"/>
    </row>
    <row r="167" ht="16.6" customHeight="1">
      <c r="A167" t="s" s="101">
        <v>319</v>
      </c>
      <c r="B167" t="s" s="35">
        <v>295</v>
      </c>
      <c r="C167" t="b" s="103">
        <v>1</v>
      </c>
      <c r="D167" t="s" s="35">
        <v>247</v>
      </c>
      <c r="E167" t="s" s="101">
        <v>248</v>
      </c>
      <c r="F167" t="s" s="101">
        <v>354</v>
      </c>
      <c r="G167" s="111">
        <v>0.143114888292019</v>
      </c>
      <c r="H167" s="111">
        <v>29.653500513140</v>
      </c>
      <c r="I167" t="str" s="42" cm="1">
        <f t="array" ref="I167">B167&amp;"|"&amp;D167</f>
        <v>Dairy|700to900</v>
      </c>
      <c r="J167" s="111"/>
      <c r="K167" s="111"/>
      <c r="L167" s="111"/>
      <c r="M167" s="111"/>
      <c r="N167" s="110"/>
    </row>
    <row r="168" ht="16.6" customHeight="1">
      <c r="A168" t="s" s="101">
        <v>319</v>
      </c>
      <c r="B168" t="s" s="35">
        <v>295</v>
      </c>
      <c r="C168" t="b" s="103">
        <v>0</v>
      </c>
      <c r="D168" t="s" s="35">
        <v>247</v>
      </c>
      <c r="E168" t="s" s="101">
        <v>252</v>
      </c>
      <c r="F168" t="s" s="101">
        <v>355</v>
      </c>
      <c r="G168" s="111">
        <v>0.380566221014186</v>
      </c>
      <c r="H168" s="111">
        <v>22.7638457994262</v>
      </c>
      <c r="I168" t="str" s="42" cm="1">
        <f t="array" ref="I168">B168&amp;"|"&amp;D168</f>
        <v>Dairy|700to900</v>
      </c>
      <c r="J168" s="111"/>
      <c r="K168" s="111"/>
      <c r="L168" s="111"/>
      <c r="M168" s="111"/>
      <c r="N168" s="110"/>
    </row>
    <row r="169" ht="16.6" customHeight="1">
      <c r="A169" t="s" s="101">
        <v>319</v>
      </c>
      <c r="B169" t="s" s="35">
        <v>295</v>
      </c>
      <c r="C169" t="b" s="103">
        <v>0</v>
      </c>
      <c r="D169" t="s" s="35">
        <v>247</v>
      </c>
      <c r="E169" t="s" s="101">
        <v>255</v>
      </c>
      <c r="F169" t="s" s="101">
        <v>356</v>
      </c>
      <c r="G169" s="111">
        <v>0.949250763754597</v>
      </c>
      <c r="H169" s="111">
        <v>15.3280078837203</v>
      </c>
      <c r="I169" t="str" s="42" cm="1">
        <f t="array" ref="I169">B169&amp;"|"&amp;D169</f>
        <v>Dairy|700to900</v>
      </c>
      <c r="J169" s="111"/>
      <c r="K169" s="111"/>
      <c r="L169" s="111"/>
      <c r="M169" s="111"/>
      <c r="N169" s="110"/>
    </row>
    <row r="170" ht="16.6" customHeight="1">
      <c r="A170" t="s" s="101">
        <v>319</v>
      </c>
      <c r="B170" t="s" s="35">
        <v>295</v>
      </c>
      <c r="C170" t="b" s="103">
        <v>1</v>
      </c>
      <c r="D170" t="s" s="35">
        <v>247</v>
      </c>
      <c r="E170" t="s" s="101">
        <v>255</v>
      </c>
      <c r="F170" t="s" s="101">
        <v>357</v>
      </c>
      <c r="G170" s="111">
        <v>0.933018828692611</v>
      </c>
      <c r="H170" s="111">
        <v>15.1054237153939</v>
      </c>
      <c r="I170" t="str" s="42" cm="1">
        <f t="array" ref="I170">B170&amp;"|"&amp;D170</f>
        <v>Dairy|700to900</v>
      </c>
      <c r="J170" s="111"/>
      <c r="K170" s="111"/>
      <c r="L170" s="111"/>
      <c r="M170" s="111"/>
      <c r="N170" s="110"/>
    </row>
    <row r="171" ht="16.6" customHeight="1">
      <c r="A171" t="s" s="101">
        <v>319</v>
      </c>
      <c r="B171" t="s" s="35">
        <v>295</v>
      </c>
      <c r="C171" t="b" s="103">
        <v>1</v>
      </c>
      <c r="D171" t="s" s="35">
        <v>336</v>
      </c>
      <c r="E171" t="s" s="101">
        <v>255</v>
      </c>
      <c r="F171" t="s" s="101">
        <v>358</v>
      </c>
      <c r="G171" s="111">
        <v>3.54431125816062</v>
      </c>
      <c r="H171" s="111">
        <v>29.875371276662</v>
      </c>
      <c r="I171" t="str" s="42" cm="1">
        <f t="array" ref="I171">B171&amp;"|"&amp;D171</f>
        <v>Dairy|Over1500</v>
      </c>
      <c r="J171" s="111">
        <v>3.54431125816062</v>
      </c>
      <c r="K171" s="111">
        <v>29.875371276662</v>
      </c>
      <c r="L171" s="111"/>
      <c r="M171" s="111"/>
      <c r="N171" s="110"/>
    </row>
    <row r="172" ht="16.6" customHeight="1">
      <c r="A172" t="s" s="101">
        <v>319</v>
      </c>
      <c r="B172" t="s" s="35">
        <v>301</v>
      </c>
      <c r="C172" t="b" s="103">
        <v>0</v>
      </c>
      <c r="D172" t="s" s="35">
        <v>247</v>
      </c>
      <c r="E172" t="s" s="101">
        <v>248</v>
      </c>
      <c r="F172" t="s" s="101">
        <v>360</v>
      </c>
      <c r="G172" s="111">
        <v>0.103686976346669</v>
      </c>
      <c r="H172" s="111">
        <v>14.4940229953071</v>
      </c>
      <c r="I172" t="str" s="42" cm="1">
        <f t="array" ref="I172">B172&amp;"|"&amp;D172</f>
        <v>Lowland|700to900</v>
      </c>
      <c r="J172" s="111">
        <v>0.309625877552355</v>
      </c>
      <c r="K172" s="111">
        <v>11.2882790031371</v>
      </c>
      <c r="L172" s="111">
        <v>0.384511942795954</v>
      </c>
      <c r="M172" s="111">
        <v>12.1511486586602</v>
      </c>
      <c r="N172" s="110"/>
    </row>
    <row r="173" ht="16.6" customHeight="1">
      <c r="A173" t="s" s="101">
        <v>319</v>
      </c>
      <c r="B173" t="s" s="35">
        <v>301</v>
      </c>
      <c r="C173" t="b" s="103">
        <v>1</v>
      </c>
      <c r="D173" t="s" s="35">
        <v>247</v>
      </c>
      <c r="E173" t="s" s="101">
        <v>248</v>
      </c>
      <c r="F173" t="s" s="101">
        <v>361</v>
      </c>
      <c r="G173" s="111">
        <v>0.103686700803404</v>
      </c>
      <c r="H173" s="111">
        <v>14.3987784868893</v>
      </c>
      <c r="I173" t="str" s="42" cm="1">
        <f t="array" ref="I173">B173&amp;"|"&amp;D173</f>
        <v>Lowland|700to900</v>
      </c>
      <c r="J173" s="111"/>
      <c r="K173" s="111"/>
      <c r="L173" s="111"/>
      <c r="M173" s="111"/>
      <c r="N173" s="110"/>
    </row>
    <row r="174" ht="16.6" customHeight="1">
      <c r="A174" t="s" s="101">
        <v>319</v>
      </c>
      <c r="B174" t="s" s="35">
        <v>301</v>
      </c>
      <c r="C174" t="b" s="103">
        <v>0</v>
      </c>
      <c r="D174" t="s" s="35">
        <v>247</v>
      </c>
      <c r="E174" t="s" s="101">
        <v>252</v>
      </c>
      <c r="F174" t="s" s="101">
        <v>362</v>
      </c>
      <c r="G174" s="111">
        <v>0.194669530569583</v>
      </c>
      <c r="H174" s="111">
        <v>11.2668437249508</v>
      </c>
      <c r="I174" t="str" s="42" cm="1">
        <f t="array" ref="I174">B174&amp;"|"&amp;D174</f>
        <v>Lowland|700to900</v>
      </c>
      <c r="J174" s="111"/>
      <c r="K174" s="111"/>
      <c r="L174" s="111"/>
      <c r="M174" s="111"/>
      <c r="N174" s="110"/>
    </row>
    <row r="175" ht="16.6" customHeight="1">
      <c r="A175" t="s" s="101">
        <v>319</v>
      </c>
      <c r="B175" t="s" s="35">
        <v>301</v>
      </c>
      <c r="C175" t="b" s="103">
        <v>1</v>
      </c>
      <c r="D175" t="s" s="35">
        <v>247</v>
      </c>
      <c r="E175" t="s" s="101">
        <v>252</v>
      </c>
      <c r="F175" t="s" s="101">
        <v>363</v>
      </c>
      <c r="G175" s="111">
        <v>0.194669188710511</v>
      </c>
      <c r="H175" s="111">
        <v>11.1941920758781</v>
      </c>
      <c r="I175" t="str" s="42" cm="1">
        <f t="array" ref="I175">B175&amp;"|"&amp;D175</f>
        <v>Lowland|700to900</v>
      </c>
      <c r="J175" s="111"/>
      <c r="K175" s="111"/>
      <c r="L175" s="111"/>
      <c r="M175" s="111"/>
      <c r="N175" s="110"/>
    </row>
    <row r="176" ht="16.6" customHeight="1">
      <c r="A176" t="s" s="101">
        <v>319</v>
      </c>
      <c r="B176" t="s" s="35">
        <v>301</v>
      </c>
      <c r="C176" t="b" s="103">
        <v>0</v>
      </c>
      <c r="D176" t="s" s="35">
        <v>247</v>
      </c>
      <c r="E176" t="s" s="101">
        <v>255</v>
      </c>
      <c r="F176" t="s" s="101">
        <v>364</v>
      </c>
      <c r="G176" s="111">
        <v>0.630521125740812</v>
      </c>
      <c r="H176" s="111">
        <v>8.103970289153271</v>
      </c>
      <c r="I176" t="str" s="42" cm="1">
        <f t="array" ref="I176">B176&amp;"|"&amp;D176</f>
        <v>Lowland|700to900</v>
      </c>
      <c r="J176" s="111"/>
      <c r="K176" s="111"/>
      <c r="L176" s="111"/>
      <c r="M176" s="111"/>
      <c r="N176" s="110"/>
    </row>
    <row r="177" ht="16.6" customHeight="1">
      <c r="A177" t="s" s="101">
        <v>319</v>
      </c>
      <c r="B177" t="s" s="35">
        <v>301</v>
      </c>
      <c r="C177" t="b" s="103">
        <v>1</v>
      </c>
      <c r="D177" t="s" s="35">
        <v>247</v>
      </c>
      <c r="E177" t="s" s="101">
        <v>255</v>
      </c>
      <c r="F177" t="s" s="101">
        <v>365</v>
      </c>
      <c r="G177" s="111">
        <v>0.630485752735011</v>
      </c>
      <c r="H177" s="111">
        <v>8.082376139897139</v>
      </c>
      <c r="I177" t="str" s="42" cm="1">
        <f t="array" ref="I177">B177&amp;"|"&amp;D177</f>
        <v>Lowland|700to900</v>
      </c>
      <c r="J177" s="111"/>
      <c r="K177" s="111"/>
      <c r="L177" s="111"/>
      <c r="M177" s="111"/>
      <c r="N177" s="110"/>
    </row>
    <row r="178" ht="16.6" customHeight="1">
      <c r="A178" t="s" s="101">
        <v>319</v>
      </c>
      <c r="B178" t="s" s="35">
        <v>301</v>
      </c>
      <c r="C178" t="b" s="103">
        <v>1</v>
      </c>
      <c r="D178" t="s" s="35">
        <v>258</v>
      </c>
      <c r="E178" t="s" s="101">
        <v>248</v>
      </c>
      <c r="F178" t="s" s="101">
        <v>366</v>
      </c>
      <c r="G178" s="111">
        <v>0.16572044289624</v>
      </c>
      <c r="H178" s="111">
        <v>15.3101043603414</v>
      </c>
      <c r="I178" t="str" s="42" cm="1">
        <f t="array" ref="I178">B178&amp;"|"&amp;D178</f>
        <v>Lowland|900to1200</v>
      </c>
      <c r="J178" s="111">
        <v>0.613649268644744</v>
      </c>
      <c r="K178" s="111">
        <v>12.9049316712902</v>
      </c>
      <c r="L178" s="111"/>
      <c r="M178" s="111"/>
      <c r="N178" s="110"/>
    </row>
    <row r="179" ht="16.6" customHeight="1">
      <c r="A179" t="s" s="101">
        <v>319</v>
      </c>
      <c r="B179" t="s" s="35">
        <v>301</v>
      </c>
      <c r="C179" t="b" s="103">
        <v>1</v>
      </c>
      <c r="D179" t="s" s="35">
        <v>258</v>
      </c>
      <c r="E179" t="s" s="101">
        <v>255</v>
      </c>
      <c r="F179" t="s" s="101">
        <v>367</v>
      </c>
      <c r="G179" s="111">
        <v>1.06157809439325</v>
      </c>
      <c r="H179" s="111">
        <v>10.4997589822389</v>
      </c>
      <c r="I179" t="str" s="42" cm="1">
        <f t="array" ref="I179">B179&amp;"|"&amp;D179</f>
        <v>Lowland|900to1200</v>
      </c>
      <c r="J179" s="111"/>
      <c r="K179" s="111"/>
      <c r="L179" s="111"/>
      <c r="M179" s="111"/>
      <c r="N179" s="110"/>
    </row>
    <row r="180" ht="16.6" customHeight="1">
      <c r="A180" t="s" s="101">
        <v>319</v>
      </c>
      <c r="B180" t="s" s="35">
        <v>301</v>
      </c>
      <c r="C180" t="b" s="103">
        <v>0</v>
      </c>
      <c r="D180" t="s" s="35">
        <v>336</v>
      </c>
      <c r="E180" t="s" s="101">
        <v>248</v>
      </c>
      <c r="F180" t="s" s="101">
        <v>368</v>
      </c>
      <c r="G180" s="111">
        <v>0.380051086847702</v>
      </c>
      <c r="H180" s="111">
        <v>14.1216825743541</v>
      </c>
      <c r="I180" t="str" s="42" cm="1">
        <f t="array" ref="I180">B180&amp;"|"&amp;D180</f>
        <v>Lowland|Over1500</v>
      </c>
      <c r="J180" s="111">
        <v>0.380051086847702</v>
      </c>
      <c r="K180" s="111">
        <v>14.1216825743541</v>
      </c>
      <c r="L180" s="111"/>
      <c r="M180" s="111"/>
      <c r="N180" s="110"/>
    </row>
    <row r="181" ht="16.6" customHeight="1">
      <c r="A181" t="s" s="101">
        <v>319</v>
      </c>
      <c r="B181" t="s" s="35">
        <v>301</v>
      </c>
      <c r="C181" t="b" s="103">
        <v>1</v>
      </c>
      <c r="D181" t="s" s="35">
        <v>336</v>
      </c>
      <c r="E181" t="s" s="101">
        <v>248</v>
      </c>
      <c r="F181" t="s" s="101">
        <v>370</v>
      </c>
      <c r="G181" s="111">
        <v>0.380050528916362</v>
      </c>
      <c r="H181" s="111">
        <v>14.0397569575919</v>
      </c>
      <c r="I181" t="str" s="42" cm="1">
        <f t="array" ref="I181">B181&amp;"|"&amp;D181</f>
        <v>Lowland|Over1500</v>
      </c>
      <c r="J181" s="111"/>
      <c r="K181" s="111"/>
      <c r="L181" s="111"/>
      <c r="M181" s="111"/>
      <c r="N181" s="110"/>
    </row>
    <row r="182" ht="16.6" customHeight="1">
      <c r="A182" t="s" s="101">
        <v>319</v>
      </c>
      <c r="B182" t="s" s="35">
        <v>312</v>
      </c>
      <c r="C182" t="b" s="103">
        <v>0</v>
      </c>
      <c r="D182" t="s" s="35">
        <v>247</v>
      </c>
      <c r="E182" t="s" s="101">
        <v>248</v>
      </c>
      <c r="F182" t="s" s="101">
        <v>371</v>
      </c>
      <c r="G182" s="111">
        <v>0.133640688987698</v>
      </c>
      <c r="H182" s="111">
        <v>22.3981455621195</v>
      </c>
      <c r="I182" t="str" s="42" cm="1">
        <f t="array" ref="I182">B182&amp;"|"&amp;D182</f>
        <v>Mixed|700to900</v>
      </c>
      <c r="J182" s="111">
        <v>0.492113169654724</v>
      </c>
      <c r="K182" s="111">
        <v>18.0365996533411</v>
      </c>
      <c r="L182" s="111">
        <v>0.491603401143382</v>
      </c>
      <c r="M182" s="111">
        <v>17.9787168173111</v>
      </c>
      <c r="N182" s="110"/>
    </row>
    <row r="183" ht="16.6" customHeight="1">
      <c r="A183" t="s" s="101">
        <v>319</v>
      </c>
      <c r="B183" t="s" s="35">
        <v>312</v>
      </c>
      <c r="C183" t="b" s="103">
        <v>1</v>
      </c>
      <c r="D183" t="s" s="35">
        <v>247</v>
      </c>
      <c r="E183" t="s" s="101">
        <v>248</v>
      </c>
      <c r="F183" t="s" s="101">
        <v>372</v>
      </c>
      <c r="G183" s="111">
        <v>0.133492228327842</v>
      </c>
      <c r="H183" s="111">
        <v>22.2656906464818</v>
      </c>
      <c r="I183" t="str" s="42" cm="1">
        <f t="array" ref="I183">B183&amp;"|"&amp;D183</f>
        <v>Mixed|700to900</v>
      </c>
      <c r="J183" s="111"/>
      <c r="K183" s="111"/>
      <c r="L183" s="111"/>
      <c r="M183" s="111"/>
      <c r="N183" s="110"/>
    </row>
    <row r="184" ht="16.6" customHeight="1">
      <c r="A184" t="s" s="101">
        <v>319</v>
      </c>
      <c r="B184" t="s" s="35">
        <v>312</v>
      </c>
      <c r="C184" t="b" s="103">
        <v>0</v>
      </c>
      <c r="D184" t="s" s="35">
        <v>247</v>
      </c>
      <c r="E184" t="s" s="101">
        <v>252</v>
      </c>
      <c r="F184" t="s" s="101">
        <v>373</v>
      </c>
      <c r="G184" s="111">
        <v>0.479744076834753</v>
      </c>
      <c r="H184" s="111">
        <v>17.2385943249454</v>
      </c>
      <c r="I184" t="str" s="42" cm="1">
        <f t="array" ref="I184">B184&amp;"|"&amp;D184</f>
        <v>Mixed|700to900</v>
      </c>
      <c r="J184" s="111"/>
      <c r="K184" s="111"/>
      <c r="L184" s="111"/>
      <c r="M184" s="111"/>
      <c r="N184" s="110"/>
    </row>
    <row r="185" ht="16.6" customHeight="1">
      <c r="A185" t="s" s="101">
        <v>319</v>
      </c>
      <c r="B185" t="s" s="35">
        <v>312</v>
      </c>
      <c r="C185" t="b" s="103">
        <v>1</v>
      </c>
      <c r="D185" t="s" s="35">
        <v>247</v>
      </c>
      <c r="E185" t="s" s="101">
        <v>252</v>
      </c>
      <c r="F185" t="s" s="101">
        <v>374</v>
      </c>
      <c r="G185" s="111">
        <v>0.4790576410416</v>
      </c>
      <c r="H185" s="111">
        <v>17.1218437239696</v>
      </c>
      <c r="I185" t="str" s="42" cm="1">
        <f t="array" ref="I185">B185&amp;"|"&amp;D185</f>
        <v>Mixed|700to900</v>
      </c>
      <c r="J185" s="111"/>
      <c r="K185" s="111"/>
      <c r="L185" s="111"/>
      <c r="M185" s="111"/>
      <c r="N185" s="110"/>
    </row>
    <row r="186" ht="16.6" customHeight="1">
      <c r="A186" t="s" s="101">
        <v>319</v>
      </c>
      <c r="B186" t="s" s="35">
        <v>312</v>
      </c>
      <c r="C186" t="b" s="103">
        <v>0</v>
      </c>
      <c r="D186" t="s" s="35">
        <v>247</v>
      </c>
      <c r="E186" t="s" s="101">
        <v>255</v>
      </c>
      <c r="F186" t="s" s="101">
        <v>375</v>
      </c>
      <c r="G186" s="111">
        <v>0.862954743141721</v>
      </c>
      <c r="H186" s="111">
        <v>14.4730590729582</v>
      </c>
      <c r="I186" t="str" s="42" cm="1">
        <f t="array" ref="I186">B186&amp;"|"&amp;D186</f>
        <v>Mixed|700to900</v>
      </c>
      <c r="J186" s="111"/>
      <c r="K186" s="111"/>
      <c r="L186" s="111"/>
      <c r="M186" s="111"/>
      <c r="N186" s="110"/>
    </row>
    <row r="187" ht="16.6" customHeight="1">
      <c r="A187" t="s" s="101">
        <v>319</v>
      </c>
      <c r="B187" t="s" s="35">
        <v>312</v>
      </c>
      <c r="C187" t="b" s="103">
        <v>1</v>
      </c>
      <c r="D187" t="s" s="35">
        <v>247</v>
      </c>
      <c r="E187" t="s" s="101">
        <v>255</v>
      </c>
      <c r="F187" t="s" s="101">
        <v>376</v>
      </c>
      <c r="G187" s="111">
        <v>0.860731028526678</v>
      </c>
      <c r="H187" s="111">
        <v>14.3749675733921</v>
      </c>
      <c r="I187" t="str" s="42" cm="1">
        <f t="array" ref="I187">B187&amp;"|"&amp;D187</f>
        <v>Mixed|700to900</v>
      </c>
      <c r="J187" s="111"/>
      <c r="K187" s="111"/>
      <c r="L187" s="111"/>
      <c r="M187" s="111"/>
      <c r="N187" s="110"/>
    </row>
    <row r="188" ht="16.6" customHeight="1">
      <c r="A188" t="s" s="101">
        <v>377</v>
      </c>
      <c r="B188" t="s" s="35">
        <v>246</v>
      </c>
      <c r="C188" t="b" s="103">
        <v>1</v>
      </c>
      <c r="D188" t="s" s="35">
        <v>247</v>
      </c>
      <c r="E188" t="s" s="101">
        <v>248</v>
      </c>
      <c r="F188" t="s" s="101">
        <v>378</v>
      </c>
      <c r="G188" s="111">
        <v>0.128862053622777</v>
      </c>
      <c r="H188" s="111">
        <v>27.0431168235782</v>
      </c>
      <c r="I188" t="str" s="42" cm="1">
        <f t="array" ref="I188">B188&amp;"|"&amp;D188</f>
        <v>Cereals|700to900</v>
      </c>
      <c r="J188" s="111">
        <v>0.541288394360546</v>
      </c>
      <c r="K188" s="111">
        <v>22.5202200306639</v>
      </c>
      <c r="L188" s="111">
        <v>0.700660272651709</v>
      </c>
      <c r="M188" s="111">
        <v>23.5914565062145</v>
      </c>
      <c r="N188" s="110"/>
    </row>
    <row r="189" ht="16.6" customHeight="1">
      <c r="A189" t="s" s="101">
        <v>377</v>
      </c>
      <c r="B189" t="s" s="35">
        <v>246</v>
      </c>
      <c r="C189" t="b" s="103">
        <v>1</v>
      </c>
      <c r="D189" t="s" s="35">
        <v>247</v>
      </c>
      <c r="E189" t="s" s="101">
        <v>252</v>
      </c>
      <c r="F189" t="s" s="101">
        <v>379</v>
      </c>
      <c r="G189" s="111">
        <v>0.624981152899212</v>
      </c>
      <c r="H189" s="111">
        <v>20.9263584657458</v>
      </c>
      <c r="I189" t="str" s="42" cm="1">
        <f t="array" ref="I189">B189&amp;"|"&amp;D189</f>
        <v>Cereals|700to900</v>
      </c>
      <c r="J189" s="111"/>
      <c r="K189" s="111"/>
      <c r="L189" s="111"/>
      <c r="M189" s="111"/>
      <c r="N189" s="110"/>
    </row>
    <row r="190" ht="16.6" customHeight="1">
      <c r="A190" t="s" s="101">
        <v>377</v>
      </c>
      <c r="B190" t="s" s="35">
        <v>246</v>
      </c>
      <c r="C190" t="b" s="103">
        <v>1</v>
      </c>
      <c r="D190" t="s" s="35">
        <v>247</v>
      </c>
      <c r="E190" t="s" s="101">
        <v>255</v>
      </c>
      <c r="F190" t="s" s="101">
        <v>380</v>
      </c>
      <c r="G190" s="111">
        <v>0.870021976559648</v>
      </c>
      <c r="H190" s="111">
        <v>19.5911848026678</v>
      </c>
      <c r="I190" t="str" s="42" cm="1">
        <f t="array" ref="I190">B190&amp;"|"&amp;D190</f>
        <v>Cereals|700to900</v>
      </c>
      <c r="J190" s="111"/>
      <c r="K190" s="111"/>
      <c r="L190" s="111"/>
      <c r="M190" s="111"/>
      <c r="N190" s="110"/>
    </row>
    <row r="191" ht="16.6" customHeight="1">
      <c r="A191" t="s" s="101">
        <v>377</v>
      </c>
      <c r="B191" t="s" s="35">
        <v>246</v>
      </c>
      <c r="C191" t="b" s="103">
        <v>1</v>
      </c>
      <c r="D191" t="s" s="35">
        <v>258</v>
      </c>
      <c r="E191" t="s" s="101">
        <v>252</v>
      </c>
      <c r="F191" t="s" s="101">
        <v>381</v>
      </c>
      <c r="G191" s="111">
        <v>1.1787759075252</v>
      </c>
      <c r="H191" s="111">
        <v>26.805165932866</v>
      </c>
      <c r="I191" t="str" s="42" cm="1">
        <f t="array" ref="I191">B191&amp;"|"&amp;D191</f>
        <v>Cereals|900to1200</v>
      </c>
      <c r="J191" s="111">
        <v>1.1787759075252</v>
      </c>
      <c r="K191" s="111">
        <v>26.805165932866</v>
      </c>
      <c r="L191" s="111"/>
      <c r="M191" s="111"/>
      <c r="N191" s="110"/>
    </row>
    <row r="192" ht="16.6" customHeight="1">
      <c r="A192" t="s" s="101">
        <v>377</v>
      </c>
      <c r="B192" t="s" s="35">
        <v>261</v>
      </c>
      <c r="C192" t="b" s="103">
        <v>1</v>
      </c>
      <c r="D192" t="s" s="35">
        <v>247</v>
      </c>
      <c r="E192" t="s" s="101">
        <v>248</v>
      </c>
      <c r="F192" t="s" s="101">
        <v>382</v>
      </c>
      <c r="G192" s="111">
        <v>0.0975476411477197</v>
      </c>
      <c r="H192" s="111">
        <v>17.951528608411</v>
      </c>
      <c r="I192" t="str" s="42" cm="1">
        <f t="array" ref="I192">B192&amp;"|"&amp;D192</f>
        <v>General|700to900</v>
      </c>
      <c r="J192" s="111">
        <v>0.379101129084679</v>
      </c>
      <c r="K192" s="111">
        <v>14.4794018580073</v>
      </c>
      <c r="L192" s="111">
        <v>0.59641918460869</v>
      </c>
      <c r="M192" s="111">
        <v>14.9356196647307</v>
      </c>
      <c r="N192" s="110"/>
    </row>
    <row r="193" ht="16.6" customHeight="1">
      <c r="A193" t="s" s="101">
        <v>377</v>
      </c>
      <c r="B193" t="s" s="35">
        <v>261</v>
      </c>
      <c r="C193" t="b" s="103">
        <v>1</v>
      </c>
      <c r="D193" t="s" s="35">
        <v>247</v>
      </c>
      <c r="E193" t="s" s="101">
        <v>252</v>
      </c>
      <c r="F193" t="s" s="101">
        <v>383</v>
      </c>
      <c r="G193" s="111">
        <v>0.398784157789439</v>
      </c>
      <c r="H193" s="111">
        <v>13.4328502747971</v>
      </c>
      <c r="I193" t="str" s="42" cm="1">
        <f t="array" ref="I193">B193&amp;"|"&amp;D193</f>
        <v>General|700to900</v>
      </c>
      <c r="J193" s="111"/>
      <c r="K193" s="111"/>
      <c r="L193" s="111"/>
      <c r="M193" s="111"/>
      <c r="N193" s="110"/>
    </row>
    <row r="194" ht="16.6" customHeight="1">
      <c r="A194" t="s" s="101">
        <v>377</v>
      </c>
      <c r="B194" t="s" s="35">
        <v>261</v>
      </c>
      <c r="C194" t="b" s="103">
        <v>1</v>
      </c>
      <c r="D194" t="s" s="35">
        <v>247</v>
      </c>
      <c r="E194" t="s" s="101">
        <v>255</v>
      </c>
      <c r="F194" t="s" s="101">
        <v>384</v>
      </c>
      <c r="G194" s="111">
        <v>0.6409715883168789</v>
      </c>
      <c r="H194" s="111">
        <v>12.0538266908137</v>
      </c>
      <c r="I194" t="str" s="42" cm="1">
        <f t="array" ref="I194">B194&amp;"|"&amp;D194</f>
        <v>General|700to900</v>
      </c>
      <c r="J194" s="111"/>
      <c r="K194" s="111"/>
      <c r="L194" s="111"/>
      <c r="M194" s="111"/>
      <c r="N194" s="110"/>
    </row>
    <row r="195" ht="16.6" customHeight="1">
      <c r="A195" t="s" s="101">
        <v>377</v>
      </c>
      <c r="B195" t="s" s="35">
        <v>261</v>
      </c>
      <c r="C195" t="b" s="103">
        <v>1</v>
      </c>
      <c r="D195" t="s" s="35">
        <v>258</v>
      </c>
      <c r="E195" t="s" s="101">
        <v>252</v>
      </c>
      <c r="F195" t="s" s="101">
        <v>385</v>
      </c>
      <c r="G195" s="111">
        <v>0.760637486505549</v>
      </c>
      <c r="H195" s="111">
        <v>17.1487399592978</v>
      </c>
      <c r="I195" t="str" s="42" cm="1">
        <f t="array" ref="I195">B195&amp;"|"&amp;D195</f>
        <v>General|900to1200</v>
      </c>
      <c r="J195" s="111">
        <v>0.922396267894708</v>
      </c>
      <c r="K195" s="111">
        <v>15.6199463748158</v>
      </c>
      <c r="L195" s="111"/>
      <c r="M195" s="111"/>
      <c r="N195" s="110"/>
    </row>
    <row r="196" ht="16.6" customHeight="1">
      <c r="A196" t="s" s="101">
        <v>377</v>
      </c>
      <c r="B196" t="s" s="35">
        <v>261</v>
      </c>
      <c r="C196" t="b" s="103">
        <v>1</v>
      </c>
      <c r="D196" t="s" s="35">
        <v>258</v>
      </c>
      <c r="E196" t="s" s="101">
        <v>255</v>
      </c>
      <c r="F196" t="s" s="101">
        <v>386</v>
      </c>
      <c r="G196" s="111">
        <v>1.08415504928387</v>
      </c>
      <c r="H196" s="111">
        <v>14.0911527903337</v>
      </c>
      <c r="I196" t="str" s="42" cm="1">
        <f t="array" ref="I196">B196&amp;"|"&amp;D196</f>
        <v>General|900to1200</v>
      </c>
      <c r="J196" s="111"/>
      <c r="K196" s="111"/>
      <c r="L196" s="111"/>
      <c r="M196" s="111"/>
      <c r="N196" s="110"/>
    </row>
    <row r="197" ht="16.6" customHeight="1">
      <c r="A197" t="s" s="101">
        <v>377</v>
      </c>
      <c r="B197" t="s" s="35">
        <v>272</v>
      </c>
      <c r="C197" t="b" s="103">
        <v>1</v>
      </c>
      <c r="D197" t="s" s="35">
        <v>247</v>
      </c>
      <c r="E197" t="s" s="101">
        <v>248</v>
      </c>
      <c r="F197" t="s" s="101">
        <v>387</v>
      </c>
      <c r="G197" s="111">
        <v>0.110741620860193</v>
      </c>
      <c r="H197" s="111">
        <v>20.2686168684389</v>
      </c>
      <c r="I197" t="str" s="42" cm="1">
        <f t="array" ref="I197">B197&amp;"|"&amp;D197</f>
        <v>Horticulture|700to900</v>
      </c>
      <c r="J197" s="111">
        <v>0.466052616832291</v>
      </c>
      <c r="K197" s="111">
        <v>16.0898105847791</v>
      </c>
      <c r="L197" s="111">
        <v>0.727708588503681</v>
      </c>
      <c r="M197" s="111">
        <v>16.4324499334688</v>
      </c>
      <c r="N197" s="110"/>
    </row>
    <row r="198" ht="16.6" customHeight="1">
      <c r="A198" t="s" s="101">
        <v>377</v>
      </c>
      <c r="B198" t="s" s="35">
        <v>272</v>
      </c>
      <c r="C198" t="b" s="103">
        <v>1</v>
      </c>
      <c r="D198" t="s" s="35">
        <v>247</v>
      </c>
      <c r="E198" t="s" s="101">
        <v>252</v>
      </c>
      <c r="F198" t="s" s="101">
        <v>388</v>
      </c>
      <c r="G198" s="111">
        <v>0.517128588470393</v>
      </c>
      <c r="H198" s="111">
        <v>14.8218422163735</v>
      </c>
      <c r="I198" t="str" s="42" cm="1">
        <f t="array" ref="I198">B198&amp;"|"&amp;D198</f>
        <v>Horticulture|700to900</v>
      </c>
      <c r="J198" s="111"/>
      <c r="K198" s="111"/>
      <c r="L198" s="111"/>
      <c r="M198" s="111"/>
      <c r="N198" s="110"/>
    </row>
    <row r="199" ht="16.6" customHeight="1">
      <c r="A199" t="s" s="101">
        <v>377</v>
      </c>
      <c r="B199" t="s" s="35">
        <v>272</v>
      </c>
      <c r="C199" t="b" s="103">
        <v>1</v>
      </c>
      <c r="D199" t="s" s="35">
        <v>247</v>
      </c>
      <c r="E199" t="s" s="101">
        <v>255</v>
      </c>
      <c r="F199" t="s" s="101">
        <v>389</v>
      </c>
      <c r="G199" s="111">
        <v>0.770287641166285</v>
      </c>
      <c r="H199" s="111">
        <v>13.1789726695248</v>
      </c>
      <c r="I199" t="str" s="42" cm="1">
        <f t="array" ref="I199">B199&amp;"|"&amp;D199</f>
        <v>Horticulture|700to900</v>
      </c>
      <c r="J199" s="111"/>
      <c r="K199" s="111"/>
      <c r="L199" s="111"/>
      <c r="M199" s="111"/>
      <c r="N199" s="110"/>
    </row>
    <row r="200" ht="16.6" customHeight="1">
      <c r="A200" t="s" s="101">
        <v>377</v>
      </c>
      <c r="B200" t="s" s="35">
        <v>272</v>
      </c>
      <c r="C200" t="b" s="103">
        <v>1</v>
      </c>
      <c r="D200" t="s" s="35">
        <v>258</v>
      </c>
      <c r="E200" t="s" s="101">
        <v>252</v>
      </c>
      <c r="F200" t="s" s="101">
        <v>390</v>
      </c>
      <c r="G200" s="111">
        <v>0.977372605542382</v>
      </c>
      <c r="H200" s="111">
        <v>18.7827885432036</v>
      </c>
      <c r="I200" t="str" s="42" cm="1">
        <f t="array" ref="I200">B200&amp;"|"&amp;D200</f>
        <v>Horticulture|900to1200</v>
      </c>
      <c r="J200" s="111">
        <v>1.12019254601077</v>
      </c>
      <c r="K200" s="111">
        <v>16.9464089565034</v>
      </c>
      <c r="L200" s="111"/>
      <c r="M200" s="111"/>
      <c r="N200" s="110"/>
    </row>
    <row r="201" ht="16.6" customHeight="1">
      <c r="A201" t="s" s="101">
        <v>377</v>
      </c>
      <c r="B201" t="s" s="35">
        <v>272</v>
      </c>
      <c r="C201" t="b" s="103">
        <v>1</v>
      </c>
      <c r="D201" t="s" s="35">
        <v>258</v>
      </c>
      <c r="E201" t="s" s="101">
        <v>255</v>
      </c>
      <c r="F201" t="s" s="101">
        <v>391</v>
      </c>
      <c r="G201" s="111">
        <v>1.26301248647915</v>
      </c>
      <c r="H201" s="111">
        <v>15.1100293698033</v>
      </c>
      <c r="I201" t="str" s="42" cm="1">
        <f t="array" ref="I201">B201&amp;"|"&amp;D201</f>
        <v>Horticulture|900to1200</v>
      </c>
      <c r="J201" s="111"/>
      <c r="K201" s="111"/>
      <c r="L201" s="111"/>
      <c r="M201" s="111"/>
      <c r="N201" s="110"/>
    </row>
    <row r="202" ht="16.6" customHeight="1">
      <c r="A202" t="s" s="101">
        <v>377</v>
      </c>
      <c r="B202" t="s" s="35">
        <v>281</v>
      </c>
      <c r="C202" t="b" s="103">
        <v>1</v>
      </c>
      <c r="D202" t="s" s="35">
        <v>247</v>
      </c>
      <c r="E202" t="s" s="101">
        <v>248</v>
      </c>
      <c r="F202" t="s" s="101">
        <v>392</v>
      </c>
      <c r="G202" s="111">
        <v>0.143151033292977</v>
      </c>
      <c r="H202" s="111">
        <v>85.32999454689261</v>
      </c>
      <c r="I202" t="str" s="42" cm="1">
        <f t="array" ref="I202">B202&amp;"|"&amp;D202</f>
        <v>Pig|700to900</v>
      </c>
      <c r="J202" s="111">
        <v>0.580741369450253</v>
      </c>
      <c r="K202" s="111">
        <v>65.9828561761237</v>
      </c>
      <c r="L202" s="111">
        <v>0.911814632472511</v>
      </c>
      <c r="M202" s="111">
        <v>61.0119887823156</v>
      </c>
      <c r="N202" s="110"/>
    </row>
    <row r="203" ht="16.6" customHeight="1">
      <c r="A203" t="s" s="101">
        <v>377</v>
      </c>
      <c r="B203" t="s" s="35">
        <v>281</v>
      </c>
      <c r="C203" t="b" s="103">
        <v>1</v>
      </c>
      <c r="D203" t="s" s="35">
        <v>247</v>
      </c>
      <c r="E203" t="s" s="101">
        <v>255</v>
      </c>
      <c r="F203" t="s" s="101">
        <v>393</v>
      </c>
      <c r="G203" s="111">
        <v>1.01833170560753</v>
      </c>
      <c r="H203" s="111">
        <v>46.6357178053547</v>
      </c>
      <c r="I203" t="str" s="42" cm="1">
        <f t="array" ref="I203">B203&amp;"|"&amp;D203</f>
        <v>Pig|700to900</v>
      </c>
      <c r="J203" s="111"/>
      <c r="K203" s="111"/>
      <c r="L203" s="111"/>
      <c r="M203" s="111"/>
      <c r="N203" s="110"/>
    </row>
    <row r="204" ht="16.6" customHeight="1">
      <c r="A204" t="s" s="101">
        <v>377</v>
      </c>
      <c r="B204" t="s" s="35">
        <v>281</v>
      </c>
      <c r="C204" t="b" s="103">
        <v>1</v>
      </c>
      <c r="D204" t="s" s="35">
        <v>258</v>
      </c>
      <c r="E204" t="s" s="101">
        <v>255</v>
      </c>
      <c r="F204" t="s" s="101">
        <v>394</v>
      </c>
      <c r="G204" s="111">
        <v>1.57396115851703</v>
      </c>
      <c r="H204" s="111">
        <v>51.0702539946994</v>
      </c>
      <c r="I204" t="str" s="42" cm="1">
        <f t="array" ref="I204">B204&amp;"|"&amp;D204</f>
        <v>Pig|900to1200</v>
      </c>
      <c r="J204" s="111">
        <v>1.57396115851703</v>
      </c>
      <c r="K204" s="111">
        <v>51.0702539946994</v>
      </c>
      <c r="L204" s="111"/>
      <c r="M204" s="111"/>
      <c r="N204" s="110"/>
    </row>
    <row r="205" ht="16.6" customHeight="1">
      <c r="A205" t="s" s="101">
        <v>377</v>
      </c>
      <c r="B205" t="s" s="35">
        <v>288</v>
      </c>
      <c r="C205" t="b" s="103">
        <v>1</v>
      </c>
      <c r="D205" t="s" s="35">
        <v>247</v>
      </c>
      <c r="E205" t="s" s="101">
        <v>248</v>
      </c>
      <c r="F205" t="s" s="101">
        <v>396</v>
      </c>
      <c r="G205" s="111">
        <v>0.189725611860601</v>
      </c>
      <c r="H205" s="111">
        <v>181.048801721603</v>
      </c>
      <c r="I205" t="str" s="42" cm="1">
        <f t="array" ref="I205">B205&amp;"|"&amp;D205</f>
        <v>Poultry|700to900</v>
      </c>
      <c r="J205" s="111">
        <v>0.566041747093932</v>
      </c>
      <c r="K205" s="111">
        <v>136.676033008163</v>
      </c>
      <c r="L205" s="111">
        <v>0.86640821237065</v>
      </c>
      <c r="M205" s="111">
        <v>128.6254231613</v>
      </c>
      <c r="N205" s="110"/>
    </row>
    <row r="206" ht="16.6" customHeight="1">
      <c r="A206" t="s" s="101">
        <v>377</v>
      </c>
      <c r="B206" t="s" s="35">
        <v>288</v>
      </c>
      <c r="C206" t="b" s="103">
        <v>1</v>
      </c>
      <c r="D206" t="s" s="35">
        <v>247</v>
      </c>
      <c r="E206" t="s" s="101">
        <v>255</v>
      </c>
      <c r="F206" t="s" s="101">
        <v>397</v>
      </c>
      <c r="G206" s="111">
        <v>0.942357882327262</v>
      </c>
      <c r="H206" s="111">
        <v>92.3032642947219</v>
      </c>
      <c r="I206" t="str" s="42" cm="1">
        <f t="array" ref="I206">B206&amp;"|"&amp;D206</f>
        <v>Poultry|700to900</v>
      </c>
      <c r="J206" s="111"/>
      <c r="K206" s="111"/>
      <c r="L206" s="111"/>
      <c r="M206" s="111"/>
      <c r="N206" s="110"/>
    </row>
    <row r="207" ht="16.6" customHeight="1">
      <c r="A207" t="s" s="101">
        <v>377</v>
      </c>
      <c r="B207" t="s" s="35">
        <v>288</v>
      </c>
      <c r="C207" t="b" s="103">
        <v>1</v>
      </c>
      <c r="D207" t="s" s="35">
        <v>258</v>
      </c>
      <c r="E207" t="s" s="101">
        <v>252</v>
      </c>
      <c r="F207" t="s" s="101">
        <v>398</v>
      </c>
      <c r="G207" s="111">
        <v>0.834383286368974</v>
      </c>
      <c r="H207" s="111">
        <v>141.514493253944</v>
      </c>
      <c r="I207" t="str" s="42" cm="1">
        <f t="array" ref="I207">B207&amp;"|"&amp;D207</f>
        <v>Poultry|900to1200</v>
      </c>
      <c r="J207" s="111">
        <v>1.16677467764737</v>
      </c>
      <c r="K207" s="111">
        <v>120.574813314437</v>
      </c>
      <c r="L207" s="111"/>
      <c r="M207" s="111"/>
      <c r="N207" s="110"/>
    </row>
    <row r="208" ht="16.6" customHeight="1">
      <c r="A208" t="s" s="101">
        <v>377</v>
      </c>
      <c r="B208" t="s" s="35">
        <v>288</v>
      </c>
      <c r="C208" t="b" s="103">
        <v>1</v>
      </c>
      <c r="D208" t="s" s="35">
        <v>258</v>
      </c>
      <c r="E208" t="s" s="101">
        <v>255</v>
      </c>
      <c r="F208" t="s" s="101">
        <v>399</v>
      </c>
      <c r="G208" s="111">
        <v>1.49916606892576</v>
      </c>
      <c r="H208" s="111">
        <v>99.6351333749311</v>
      </c>
      <c r="I208" t="str" s="42" cm="1">
        <f t="array" ref="I208">B208&amp;"|"&amp;D208</f>
        <v>Poultry|900to1200</v>
      </c>
      <c r="J208" s="111"/>
      <c r="K208" s="111"/>
      <c r="L208" s="111"/>
      <c r="M208" s="111"/>
      <c r="N208" s="110"/>
    </row>
    <row r="209" ht="16.6" customHeight="1">
      <c r="A209" t="s" s="101">
        <v>377</v>
      </c>
      <c r="B209" t="s" s="35">
        <v>295</v>
      </c>
      <c r="C209" t="b" s="103">
        <v>1</v>
      </c>
      <c r="D209" t="s" s="35">
        <v>247</v>
      </c>
      <c r="E209" t="s" s="101">
        <v>248</v>
      </c>
      <c r="F209" t="s" s="101">
        <v>400</v>
      </c>
      <c r="G209" s="111">
        <v>0.145191240124378</v>
      </c>
      <c r="H209" s="111">
        <v>35.3439247988922</v>
      </c>
      <c r="I209" t="str" s="42" cm="1">
        <f t="array" ref="I209">B209&amp;"|"&amp;D209</f>
        <v>Dairy|700to900</v>
      </c>
      <c r="J209" s="111">
        <v>0.577317949317006</v>
      </c>
      <c r="K209" s="111">
        <v>25.8586388604589</v>
      </c>
      <c r="L209" s="111">
        <v>0.577317949317006</v>
      </c>
      <c r="M209" s="111">
        <v>25.8586388604589</v>
      </c>
      <c r="N209" s="110"/>
    </row>
    <row r="210" ht="16.6" customHeight="1">
      <c r="A210" t="s" s="101">
        <v>377</v>
      </c>
      <c r="B210" t="s" s="35">
        <v>295</v>
      </c>
      <c r="C210" t="b" s="103">
        <v>1</v>
      </c>
      <c r="D210" t="s" s="35">
        <v>247</v>
      </c>
      <c r="E210" t="s" s="101">
        <v>255</v>
      </c>
      <c r="F210" t="s" s="101">
        <v>401</v>
      </c>
      <c r="G210" s="111">
        <v>1.00944465850963</v>
      </c>
      <c r="H210" s="111">
        <v>16.3733529220257</v>
      </c>
      <c r="I210" t="str" s="42" cm="1">
        <f t="array" ref="I210">B210&amp;"|"&amp;D210</f>
        <v>Dairy|700to900</v>
      </c>
      <c r="J210" s="111"/>
      <c r="K210" s="111"/>
      <c r="L210" s="111"/>
      <c r="M210" s="111"/>
      <c r="N210" s="110"/>
    </row>
    <row r="211" ht="16.6" customHeight="1">
      <c r="A211" t="s" s="101">
        <v>377</v>
      </c>
      <c r="B211" t="s" s="35">
        <v>301</v>
      </c>
      <c r="C211" t="b" s="103">
        <v>1</v>
      </c>
      <c r="D211" t="s" s="35">
        <v>247</v>
      </c>
      <c r="E211" t="s" s="101">
        <v>248</v>
      </c>
      <c r="F211" t="s" s="101">
        <v>402</v>
      </c>
      <c r="G211" s="111">
        <v>0.0947181150260175</v>
      </c>
      <c r="H211" s="111">
        <v>13.360320118547</v>
      </c>
      <c r="I211" t="str" s="42" cm="1">
        <f t="array" ref="I211">B211&amp;"|"&amp;D211</f>
        <v>Lowland|700to900</v>
      </c>
      <c r="J211" s="111">
        <v>0.300408735401957</v>
      </c>
      <c r="K211" s="111">
        <v>10.3883821519086</v>
      </c>
      <c r="L211" s="111">
        <v>0.43988893736404</v>
      </c>
      <c r="M211" s="111">
        <v>10.2377447298284</v>
      </c>
      <c r="N211" s="110"/>
    </row>
    <row r="212" ht="16.6" customHeight="1">
      <c r="A212" t="s" s="101">
        <v>377</v>
      </c>
      <c r="B212" t="s" s="35">
        <v>301</v>
      </c>
      <c r="C212" t="b" s="103">
        <v>0</v>
      </c>
      <c r="D212" t="s" s="35">
        <v>247</v>
      </c>
      <c r="E212" t="s" s="101">
        <v>252</v>
      </c>
      <c r="F212" t="s" s="101">
        <v>403</v>
      </c>
      <c r="G212" s="111">
        <v>0.191094156903474</v>
      </c>
      <c r="H212" s="111">
        <v>10.5084361764137</v>
      </c>
      <c r="I212" t="str" s="42" cm="1">
        <f t="array" ref="I212">B212&amp;"|"&amp;D212</f>
        <v>Lowland|700to900</v>
      </c>
      <c r="J212" s="111"/>
      <c r="K212" s="111"/>
      <c r="L212" s="111"/>
      <c r="M212" s="111"/>
      <c r="N212" s="110"/>
    </row>
    <row r="213" ht="16.6" customHeight="1">
      <c r="A213" t="s" s="101">
        <v>377</v>
      </c>
      <c r="B213" t="s" s="35">
        <v>301</v>
      </c>
      <c r="C213" t="b" s="103">
        <v>1</v>
      </c>
      <c r="D213" t="s" s="35">
        <v>247</v>
      </c>
      <c r="E213" t="s" s="101">
        <v>252</v>
      </c>
      <c r="F213" t="s" s="101">
        <v>404</v>
      </c>
      <c r="G213" s="111">
        <v>0.191093836097321</v>
      </c>
      <c r="H213" s="111">
        <v>10.4378292923386</v>
      </c>
      <c r="I213" t="str" s="42" cm="1">
        <f t="array" ref="I213">B213&amp;"|"&amp;D213</f>
        <v>Lowland|700to900</v>
      </c>
      <c r="J213" s="111"/>
      <c r="K213" s="111"/>
      <c r="L213" s="111"/>
      <c r="M213" s="111"/>
      <c r="N213" s="110"/>
    </row>
    <row r="214" ht="16.6" customHeight="1">
      <c r="A214" t="s" s="101">
        <v>377</v>
      </c>
      <c r="B214" t="s" s="35">
        <v>301</v>
      </c>
      <c r="C214" t="b" s="103">
        <v>0</v>
      </c>
      <c r="D214" t="s" s="35">
        <v>247</v>
      </c>
      <c r="E214" t="s" s="101">
        <v>255</v>
      </c>
      <c r="F214" t="s" s="101">
        <v>405</v>
      </c>
      <c r="G214" s="111">
        <v>0.61541393427638</v>
      </c>
      <c r="H214" s="111">
        <v>7.2963901607651</v>
      </c>
      <c r="I214" t="str" s="42" cm="1">
        <f t="array" ref="I214">B214&amp;"|"&amp;D214</f>
        <v>Lowland|700to900</v>
      </c>
      <c r="J214" s="111"/>
      <c r="K214" s="111"/>
      <c r="L214" s="111"/>
      <c r="M214" s="111"/>
      <c r="N214" s="110"/>
    </row>
    <row r="215" ht="16.6" customHeight="1">
      <c r="A215" t="s" s="101">
        <v>377</v>
      </c>
      <c r="B215" t="s" s="35">
        <v>301</v>
      </c>
      <c r="C215" t="b" s="103">
        <v>1</v>
      </c>
      <c r="D215" t="s" s="35">
        <v>247</v>
      </c>
      <c r="E215" t="s" s="101">
        <v>255</v>
      </c>
      <c r="F215" t="s" s="101">
        <v>406</v>
      </c>
      <c r="G215" s="111">
        <v>0.6153776938343229</v>
      </c>
      <c r="H215" s="111">
        <v>7.27697192824664</v>
      </c>
      <c r="I215" t="str" s="42" cm="1">
        <f t="array" ref="I215">B215&amp;"|"&amp;D215</f>
        <v>Lowland|700to900</v>
      </c>
      <c r="J215" s="111"/>
      <c r="K215" s="111"/>
      <c r="L215" s="111"/>
      <c r="M215" s="111"/>
      <c r="N215" s="110"/>
    </row>
    <row r="216" ht="16.6" customHeight="1">
      <c r="A216" t="s" s="101">
        <v>377</v>
      </c>
      <c r="B216" t="s" s="35">
        <v>301</v>
      </c>
      <c r="C216" t="b" s="103">
        <v>1</v>
      </c>
      <c r="D216" t="s" s="35">
        <v>258</v>
      </c>
      <c r="E216" t="s" s="101">
        <v>252</v>
      </c>
      <c r="F216" t="s" s="101">
        <v>407</v>
      </c>
      <c r="G216" s="111">
        <v>0.33597474957374</v>
      </c>
      <c r="H216" s="111">
        <v>13.1822908135087</v>
      </c>
      <c r="I216" t="str" s="42" cm="1">
        <f t="array" ref="I216">B216&amp;"|"&amp;D216</f>
        <v>Lowland|900to1200</v>
      </c>
      <c r="J216" s="111">
        <v>0.685762412705381</v>
      </c>
      <c r="K216" s="111">
        <v>11.3921327162438</v>
      </c>
      <c r="L216" s="111"/>
      <c r="M216" s="111"/>
      <c r="N216" s="110"/>
    </row>
    <row r="217" ht="16.6" customHeight="1">
      <c r="A217" t="s" s="101">
        <v>377</v>
      </c>
      <c r="B217" t="s" s="35">
        <v>301</v>
      </c>
      <c r="C217" t="b" s="103">
        <v>1</v>
      </c>
      <c r="D217" t="s" s="35">
        <v>258</v>
      </c>
      <c r="E217" t="s" s="101">
        <v>255</v>
      </c>
      <c r="F217" t="s" s="101">
        <v>408</v>
      </c>
      <c r="G217" s="111">
        <v>1.03555007583702</v>
      </c>
      <c r="H217" s="111">
        <v>9.60197461897884</v>
      </c>
      <c r="I217" t="str" s="42" cm="1">
        <f t="array" ref="I217">B217&amp;"|"&amp;D217</f>
        <v>Lowland|900to1200</v>
      </c>
      <c r="J217" s="111"/>
      <c r="K217" s="111"/>
      <c r="L217" s="111"/>
      <c r="M217" s="111"/>
      <c r="N217" s="110"/>
    </row>
    <row r="218" ht="16.6" customHeight="1">
      <c r="A218" t="s" s="101">
        <v>377</v>
      </c>
      <c r="B218" t="s" s="35">
        <v>312</v>
      </c>
      <c r="C218" t="b" s="103">
        <v>1</v>
      </c>
      <c r="D218" t="s" s="35">
        <v>247</v>
      </c>
      <c r="E218" t="s" s="101">
        <v>248</v>
      </c>
      <c r="F218" t="s" s="101">
        <v>409</v>
      </c>
      <c r="G218" s="111">
        <v>0.123599052272237</v>
      </c>
      <c r="H218" s="111">
        <v>25.4644216796644</v>
      </c>
      <c r="I218" t="str" s="42" cm="1">
        <f t="array" ref="I218">B218&amp;"|"&amp;D218</f>
        <v>Mixed|700to900</v>
      </c>
      <c r="J218" s="111">
        <v>0.47558846073486</v>
      </c>
      <c r="K218" s="111">
        <v>20.6686507641235</v>
      </c>
      <c r="L218" s="111">
        <v>0.788264572505381</v>
      </c>
      <c r="M218" s="111">
        <v>21.0871229977858</v>
      </c>
      <c r="N218" s="110"/>
    </row>
    <row r="219" ht="16.6" customHeight="1">
      <c r="A219" t="s" s="101">
        <v>377</v>
      </c>
      <c r="B219" t="s" s="35">
        <v>312</v>
      </c>
      <c r="C219" t="b" s="103">
        <v>1</v>
      </c>
      <c r="D219" t="s" s="35">
        <v>247</v>
      </c>
      <c r="E219" t="s" s="101">
        <v>255</v>
      </c>
      <c r="F219" t="s" s="101">
        <v>410</v>
      </c>
      <c r="G219" s="111">
        <v>0.827577869197484</v>
      </c>
      <c r="H219" s="111">
        <v>15.8728798485826</v>
      </c>
      <c r="I219" t="str" s="42" cm="1">
        <f t="array" ref="I219">B219&amp;"|"&amp;D219</f>
        <v>Mixed|700to900</v>
      </c>
      <c r="J219" s="111"/>
      <c r="K219" s="111"/>
      <c r="L219" s="111"/>
      <c r="M219" s="111"/>
      <c r="N219" s="110"/>
    </row>
    <row r="220" ht="16.6" customHeight="1">
      <c r="A220" t="s" s="101">
        <v>377</v>
      </c>
      <c r="B220" t="s" s="35">
        <v>312</v>
      </c>
      <c r="C220" t="b" s="103">
        <v>1</v>
      </c>
      <c r="D220" t="s" s="35">
        <v>258</v>
      </c>
      <c r="E220" t="s" s="101">
        <v>252</v>
      </c>
      <c r="F220" t="s" s="101">
        <v>411</v>
      </c>
      <c r="G220" s="111">
        <v>0.837848622531016</v>
      </c>
      <c r="H220" s="111">
        <v>24.2524380333691</v>
      </c>
      <c r="I220" t="str" s="42" cm="1">
        <f t="array" ref="I220">B220&amp;"|"&amp;D220</f>
        <v>Mixed|900to1200</v>
      </c>
      <c r="J220" s="111">
        <v>1.1009406842759</v>
      </c>
      <c r="K220" s="111">
        <v>21.5055952314482</v>
      </c>
      <c r="L220" s="111"/>
      <c r="M220" s="111"/>
      <c r="N220" s="110"/>
    </row>
    <row r="221" ht="16.6" customHeight="1">
      <c r="A221" t="s" s="101">
        <v>377</v>
      </c>
      <c r="B221" t="s" s="35">
        <v>312</v>
      </c>
      <c r="C221" t="b" s="103">
        <v>1</v>
      </c>
      <c r="D221" t="s" s="35">
        <v>258</v>
      </c>
      <c r="E221" t="s" s="101">
        <v>255</v>
      </c>
      <c r="F221" t="s" s="101">
        <v>412</v>
      </c>
      <c r="G221" s="111">
        <v>1.36403274602079</v>
      </c>
      <c r="H221" s="111">
        <v>18.7587524295273</v>
      </c>
      <c r="I221" t="str" s="42" cm="1">
        <f t="array" ref="I221">B221&amp;"|"&amp;D221</f>
        <v>Mixed|900to1200</v>
      </c>
      <c r="J221" s="111"/>
      <c r="K221" s="111"/>
      <c r="L221" s="111"/>
      <c r="M221" s="111"/>
      <c r="N221" s="110"/>
    </row>
    <row r="222" ht="16.6" customHeight="1">
      <c r="A222" t="s" s="101">
        <v>413</v>
      </c>
      <c r="B222" t="s" s="35">
        <v>261</v>
      </c>
      <c r="C222" t="b" s="103">
        <v>0</v>
      </c>
      <c r="D222" t="s" s="35">
        <v>247</v>
      </c>
      <c r="E222" t="s" s="101">
        <v>255</v>
      </c>
      <c r="F222" t="s" s="101">
        <v>414</v>
      </c>
      <c r="G222" s="111">
        <v>0.477282164395877</v>
      </c>
      <c r="H222" s="111">
        <v>5.97515340785741</v>
      </c>
      <c r="I222" t="str" s="42" cm="1">
        <f t="array" ref="I222">B222&amp;"|"&amp;D222</f>
        <v>General|700to900</v>
      </c>
      <c r="J222" s="111">
        <v>0.477282164395877</v>
      </c>
      <c r="K222" s="111">
        <v>5.97515340785741</v>
      </c>
      <c r="L222" s="111">
        <v>0.477282164395877</v>
      </c>
      <c r="M222" s="111">
        <v>5.97042115720325</v>
      </c>
      <c r="N222" s="110"/>
    </row>
    <row r="223" ht="16.6" customHeight="1">
      <c r="A223" t="s" s="101">
        <v>413</v>
      </c>
      <c r="B223" t="s" s="35">
        <v>261</v>
      </c>
      <c r="C223" t="b" s="103">
        <v>1</v>
      </c>
      <c r="D223" t="s" s="35">
        <v>247</v>
      </c>
      <c r="E223" t="s" s="101">
        <v>255</v>
      </c>
      <c r="F223" t="s" s="101">
        <v>415</v>
      </c>
      <c r="G223" s="111">
        <v>0.477282164395877</v>
      </c>
      <c r="H223" s="111">
        <v>5.96568890654908</v>
      </c>
      <c r="I223" t="str" s="42" cm="1">
        <f t="array" ref="I223">B223&amp;"|"&amp;D223</f>
        <v>General|700to900</v>
      </c>
      <c r="J223" s="111"/>
      <c r="K223" s="111"/>
      <c r="L223" s="111"/>
      <c r="M223" s="111"/>
      <c r="N223" s="110"/>
    </row>
    <row r="224" ht="16.6" customHeight="1">
      <c r="A224" t="s" s="101">
        <v>413</v>
      </c>
      <c r="B224" t="s" s="35">
        <v>301</v>
      </c>
      <c r="C224" t="b" s="103">
        <v>0</v>
      </c>
      <c r="D224" t="s" s="35">
        <v>247</v>
      </c>
      <c r="E224" t="s" s="101">
        <v>252</v>
      </c>
      <c r="F224" t="s" s="101">
        <v>416</v>
      </c>
      <c r="G224" s="111">
        <v>0.159323980446231</v>
      </c>
      <c r="H224" s="111">
        <v>8.330759857205431</v>
      </c>
      <c r="I224" t="str" s="42" cm="1">
        <f t="array" ref="I224">B224&amp;"|"&amp;D224</f>
        <v>Lowland|700to900</v>
      </c>
      <c r="J224" s="111">
        <v>0.362909858915745</v>
      </c>
      <c r="K224" s="111">
        <v>6.92696841094884</v>
      </c>
      <c r="L224" s="111">
        <v>0.653139880431745</v>
      </c>
      <c r="M224" s="111">
        <v>6.79247124593369</v>
      </c>
      <c r="N224" s="110"/>
    </row>
    <row r="225" ht="16.6" customHeight="1">
      <c r="A225" t="s" s="101">
        <v>413</v>
      </c>
      <c r="B225" t="s" s="35">
        <v>301</v>
      </c>
      <c r="C225" t="b" s="103">
        <v>0</v>
      </c>
      <c r="D225" t="s" s="35">
        <v>247</v>
      </c>
      <c r="E225" t="s" s="101">
        <v>255</v>
      </c>
      <c r="F225" t="s" s="101">
        <v>417</v>
      </c>
      <c r="G225" s="111">
        <v>0.566495737385259</v>
      </c>
      <c r="H225" s="111">
        <v>5.52317696469226</v>
      </c>
      <c r="I225" t="str" s="42" cm="1">
        <f t="array" ref="I225">B225&amp;"|"&amp;D225</f>
        <v>Lowland|700to900</v>
      </c>
      <c r="J225" s="111"/>
      <c r="K225" s="111"/>
      <c r="L225" s="111"/>
      <c r="M225" s="111"/>
      <c r="N225" s="110"/>
    </row>
    <row r="226" ht="16.6" customHeight="1">
      <c r="A226" t="s" s="101">
        <v>413</v>
      </c>
      <c r="B226" t="s" s="35">
        <v>301</v>
      </c>
      <c r="C226" t="b" s="103">
        <v>1</v>
      </c>
      <c r="D226" t="s" s="35">
        <v>247</v>
      </c>
      <c r="E226" t="s" s="101">
        <v>255</v>
      </c>
      <c r="F226" t="s" s="101">
        <v>418</v>
      </c>
      <c r="G226" s="111">
        <v>0.5664713392041421</v>
      </c>
      <c r="H226" s="111">
        <v>5.50953858975541</v>
      </c>
      <c r="I226" t="str" s="42" cm="1">
        <f t="array" ref="I226">B226&amp;"|"&amp;D226</f>
        <v>Lowland|700to900</v>
      </c>
      <c r="J226" s="111"/>
      <c r="K226" s="111"/>
      <c r="L226" s="111"/>
      <c r="M226" s="111"/>
      <c r="N226" s="110"/>
    </row>
    <row r="227" ht="16.6" customHeight="1">
      <c r="A227" t="s" s="101">
        <v>413</v>
      </c>
      <c r="B227" t="s" s="35">
        <v>301</v>
      </c>
      <c r="C227" t="b" s="103">
        <v>0</v>
      </c>
      <c r="D227" t="s" s="35">
        <v>258</v>
      </c>
      <c r="E227" t="s" s="101">
        <v>255</v>
      </c>
      <c r="F227" t="s" s="101">
        <v>419</v>
      </c>
      <c r="G227" s="111">
        <v>0.98671969262421</v>
      </c>
      <c r="H227" s="111">
        <v>7.30661277211067</v>
      </c>
      <c r="I227" t="str" s="42" cm="1">
        <f t="array" ref="I227">B227&amp;"|"&amp;D227</f>
        <v>Lowland|900to1200</v>
      </c>
      <c r="J227" s="111">
        <v>0.98671969262421</v>
      </c>
      <c r="K227" s="111">
        <v>7.30661277211067</v>
      </c>
      <c r="L227" s="111"/>
      <c r="M227" s="111"/>
      <c r="N227" s="110"/>
    </row>
    <row r="228" ht="16.6" customHeight="1">
      <c r="A228" t="s" s="101">
        <v>413</v>
      </c>
      <c r="B228" t="s" s="35">
        <v>301</v>
      </c>
      <c r="C228" t="b" s="103">
        <v>1</v>
      </c>
      <c r="D228" t="s" s="35">
        <v>258</v>
      </c>
      <c r="E228" t="s" s="101">
        <v>255</v>
      </c>
      <c r="F228" t="s" s="101">
        <v>420</v>
      </c>
      <c r="G228" s="111">
        <v>0.986688652498881</v>
      </c>
      <c r="H228" s="111">
        <v>7.29226804590466</v>
      </c>
      <c r="I228" t="str" s="42" cm="1">
        <f t="array" ref="I228">B228&amp;"|"&amp;D228</f>
        <v>Lowland|900to1200</v>
      </c>
      <c r="J228" s="111"/>
      <c r="K228" s="111"/>
      <c r="L228" s="111"/>
      <c r="M228" s="111"/>
      <c r="N228" s="110"/>
    </row>
    <row r="229" ht="16.6" customHeight="1">
      <c r="A229" t="s" s="101">
        <v>413</v>
      </c>
      <c r="B229" t="s" s="35">
        <v>312</v>
      </c>
      <c r="C229" t="b" s="103">
        <v>0</v>
      </c>
      <c r="D229" t="s" s="35">
        <v>247</v>
      </c>
      <c r="E229" t="s" s="101">
        <v>252</v>
      </c>
      <c r="F229" t="s" s="101">
        <v>421</v>
      </c>
      <c r="G229" s="111">
        <v>0.215496745613472</v>
      </c>
      <c r="H229" s="111">
        <v>19.9308753829</v>
      </c>
      <c r="I229" t="str" s="42" cm="1">
        <f t="array" ref="I229">B229&amp;"|"&amp;D229</f>
        <v>Mixed|700to900</v>
      </c>
      <c r="J229" s="111">
        <v>0.516631477793471</v>
      </c>
      <c r="K229" s="111">
        <v>16.0591384304478</v>
      </c>
      <c r="L229" s="111">
        <v>0.788462414114937</v>
      </c>
      <c r="M229" s="111">
        <v>15.8161975487249</v>
      </c>
      <c r="N229" s="110"/>
    </row>
    <row r="230" ht="16.6" customHeight="1">
      <c r="A230" t="s" s="101">
        <v>413</v>
      </c>
      <c r="B230" t="s" s="35">
        <v>312</v>
      </c>
      <c r="C230" t="b" s="103">
        <v>0</v>
      </c>
      <c r="D230" t="s" s="35">
        <v>247</v>
      </c>
      <c r="E230" t="s" s="101">
        <v>255</v>
      </c>
      <c r="F230" t="s" s="101">
        <v>422</v>
      </c>
      <c r="G230" s="111">
        <v>0.817766209973469</v>
      </c>
      <c r="H230" s="111">
        <v>12.1874014779956</v>
      </c>
      <c r="I230" t="str" s="42" cm="1">
        <f t="array" ref="I230">B230&amp;"|"&amp;D230</f>
        <v>Mixed|700to900</v>
      </c>
      <c r="J230" s="111"/>
      <c r="K230" s="111"/>
      <c r="L230" s="111"/>
      <c r="M230" s="111"/>
      <c r="N230" s="110"/>
    </row>
    <row r="231" ht="16.6" customHeight="1">
      <c r="A231" t="s" s="101">
        <v>413</v>
      </c>
      <c r="B231" t="s" s="35">
        <v>312</v>
      </c>
      <c r="C231" t="b" s="103">
        <v>1</v>
      </c>
      <c r="D231" t="s" s="35">
        <v>258</v>
      </c>
      <c r="E231" t="s" s="101">
        <v>255</v>
      </c>
      <c r="F231" t="s" s="101">
        <v>423</v>
      </c>
      <c r="G231" s="111">
        <v>1.33212428675787</v>
      </c>
      <c r="H231" s="111">
        <v>15.3303157852791</v>
      </c>
      <c r="I231" t="str" s="42" cm="1">
        <f t="array" ref="I231">B231&amp;"|"&amp;D231</f>
        <v>Mixed|900to1200</v>
      </c>
      <c r="J231" s="111">
        <v>1.33212428675787</v>
      </c>
      <c r="K231" s="111">
        <v>15.3303157852791</v>
      </c>
      <c r="L231" s="111"/>
      <c r="M231" s="111"/>
      <c r="N231" s="110"/>
    </row>
    <row r="232" ht="16.6" customHeight="1">
      <c r="A232" t="s" s="101">
        <v>424</v>
      </c>
      <c r="B232" t="s" s="35">
        <v>261</v>
      </c>
      <c r="C232" t="b" s="103">
        <v>0</v>
      </c>
      <c r="D232" t="s" s="35">
        <v>247</v>
      </c>
      <c r="E232" t="s" s="101">
        <v>248</v>
      </c>
      <c r="F232" t="s" s="101">
        <v>425</v>
      </c>
      <c r="G232" s="111">
        <v>0.110191666799842</v>
      </c>
      <c r="H232" s="111">
        <v>22.2767022131168</v>
      </c>
      <c r="I232" t="str" s="42" cm="1">
        <f t="array" ref="I232">B232&amp;"|"&amp;D232</f>
        <v>General|700to900</v>
      </c>
      <c r="J232" s="111">
        <v>0.419583845867808</v>
      </c>
      <c r="K232" s="111">
        <v>18.0056208621928</v>
      </c>
      <c r="L232" s="111">
        <v>0.342235801100817</v>
      </c>
      <c r="M232" s="111">
        <v>19.0565293051736</v>
      </c>
      <c r="N232" s="110"/>
    </row>
    <row r="233" ht="16.6" customHeight="1">
      <c r="A233" t="s" s="101">
        <v>424</v>
      </c>
      <c r="B233" t="s" s="35">
        <v>261</v>
      </c>
      <c r="C233" t="b" s="103">
        <v>1</v>
      </c>
      <c r="D233" t="s" s="35">
        <v>247</v>
      </c>
      <c r="E233" t="s" s="101">
        <v>248</v>
      </c>
      <c r="F233" t="s" s="101">
        <v>426</v>
      </c>
      <c r="G233" s="111">
        <v>0.110191666799842</v>
      </c>
      <c r="H233" s="111">
        <v>22.2092546341158</v>
      </c>
      <c r="I233" t="str" s="42" cm="1">
        <f t="array" ref="I233">B233&amp;"|"&amp;D233</f>
        <v>General|700to900</v>
      </c>
      <c r="J233" s="111"/>
      <c r="K233" s="111"/>
      <c r="L233" s="111"/>
      <c r="M233" s="111"/>
      <c r="N233" s="110"/>
    </row>
    <row r="234" ht="16.6" customHeight="1">
      <c r="A234" t="s" s="101">
        <v>424</v>
      </c>
      <c r="B234" t="s" s="35">
        <v>261</v>
      </c>
      <c r="C234" t="b" s="103">
        <v>0</v>
      </c>
      <c r="D234" t="s" s="35">
        <v>247</v>
      </c>
      <c r="E234" t="s" s="101">
        <v>252</v>
      </c>
      <c r="F234" t="s" s="101">
        <v>427</v>
      </c>
      <c r="G234" s="111">
        <v>0.460267541097562</v>
      </c>
      <c r="H234" s="111">
        <v>16.6278648136352</v>
      </c>
      <c r="I234" t="str" s="42" cm="1">
        <f t="array" ref="I234">B234&amp;"|"&amp;D234</f>
        <v>General|700to900</v>
      </c>
      <c r="J234" s="111"/>
      <c r="K234" s="111"/>
      <c r="L234" s="111"/>
      <c r="M234" s="111"/>
      <c r="N234" s="110"/>
    </row>
    <row r="235" ht="16.6" customHeight="1">
      <c r="A235" t="s" s="101">
        <v>424</v>
      </c>
      <c r="B235" t="s" s="35">
        <v>261</v>
      </c>
      <c r="C235" t="b" s="103">
        <v>0</v>
      </c>
      <c r="D235" t="s" s="35">
        <v>247</v>
      </c>
      <c r="E235" t="s" s="101">
        <v>255</v>
      </c>
      <c r="F235" t="s" s="101">
        <v>428</v>
      </c>
      <c r="G235" s="111">
        <v>0.6882923297060199</v>
      </c>
      <c r="H235" s="111">
        <v>15.1122955598265</v>
      </c>
      <c r="I235" t="str" s="42" cm="1">
        <f t="array" ref="I235">B235&amp;"|"&amp;D235</f>
        <v>General|700to900</v>
      </c>
      <c r="J235" s="111"/>
      <c r="K235" s="111"/>
      <c r="L235" s="111"/>
      <c r="M235" s="111"/>
      <c r="N235" s="110"/>
    </row>
    <row r="236" ht="16.6" customHeight="1">
      <c r="A236" t="s" s="101">
        <v>424</v>
      </c>
      <c r="B236" t="s" s="35">
        <v>301</v>
      </c>
      <c r="C236" t="b" s="103">
        <v>0</v>
      </c>
      <c r="D236" t="s" s="35">
        <v>247</v>
      </c>
      <c r="E236" t="s" s="101">
        <v>248</v>
      </c>
      <c r="F236" t="s" s="101">
        <v>429</v>
      </c>
      <c r="G236" s="111">
        <v>0.109965569621565</v>
      </c>
      <c r="H236" s="111">
        <v>16.8380142304259</v>
      </c>
      <c r="I236" t="str" s="42" cm="1">
        <f t="array" ref="I236">B236&amp;"|"&amp;D236</f>
        <v>Lowland|700to900</v>
      </c>
      <c r="J236" s="111"/>
      <c r="K236" s="111"/>
      <c r="L236" s="111">
        <v>0.257703631252699</v>
      </c>
      <c r="M236" s="111">
        <v>13.5732978635046</v>
      </c>
      <c r="N236" s="110"/>
    </row>
    <row r="237" ht="16.6" customHeight="1">
      <c r="A237" t="s" s="101">
        <v>424</v>
      </c>
      <c r="B237" t="s" s="35">
        <v>301</v>
      </c>
      <c r="C237" t="b" s="103">
        <v>1</v>
      </c>
      <c r="D237" t="s" s="35">
        <v>247</v>
      </c>
      <c r="E237" t="s" s="101">
        <v>248</v>
      </c>
      <c r="F237" t="s" s="101">
        <v>430</v>
      </c>
      <c r="G237" s="111">
        <v>0.109930626747514</v>
      </c>
      <c r="H237" s="111">
        <v>16.6956669341228</v>
      </c>
      <c r="I237" t="str" s="42" cm="1">
        <f t="array" ref="I237">B237&amp;"|"&amp;D237</f>
        <v>Lowland|700to900</v>
      </c>
      <c r="J237" s="111"/>
      <c r="K237" s="111"/>
      <c r="L237" s="111"/>
      <c r="M237" s="111"/>
      <c r="N237" s="110"/>
    </row>
    <row r="238" ht="16.6" customHeight="1">
      <c r="A238" t="s" s="101">
        <v>424</v>
      </c>
      <c r="B238" t="s" s="35">
        <v>301</v>
      </c>
      <c r="C238" t="b" s="103">
        <v>0</v>
      </c>
      <c r="D238" t="s" s="35">
        <v>247</v>
      </c>
      <c r="E238" t="s" s="101">
        <v>252</v>
      </c>
      <c r="F238" t="s" s="101">
        <v>431</v>
      </c>
      <c r="G238" s="111">
        <v>0.212749185630561</v>
      </c>
      <c r="H238" s="111">
        <v>13.0419485207397</v>
      </c>
      <c r="I238" t="str" s="42" cm="1">
        <f t="array" ref="I238">B238&amp;"|"&amp;D238</f>
        <v>Lowland|700to900</v>
      </c>
      <c r="J238" s="111"/>
      <c r="K238" s="111"/>
      <c r="L238" s="111"/>
      <c r="M238" s="111"/>
      <c r="N238" s="110"/>
    </row>
    <row r="239" ht="16.6" customHeight="1">
      <c r="A239" t="s" s="101">
        <v>424</v>
      </c>
      <c r="B239" t="s" s="35">
        <v>301</v>
      </c>
      <c r="C239" t="b" s="103">
        <v>1</v>
      </c>
      <c r="D239" t="s" s="35">
        <v>247</v>
      </c>
      <c r="E239" t="s" s="101">
        <v>252</v>
      </c>
      <c r="F239" t="s" s="101">
        <v>432</v>
      </c>
      <c r="G239" s="111">
        <v>0.21249158453577</v>
      </c>
      <c r="H239" s="111">
        <v>12.9228691017192</v>
      </c>
      <c r="I239" t="str" s="42" cm="1">
        <f t="array" ref="I239">B239&amp;"|"&amp;D239</f>
        <v>Lowland|700to900</v>
      </c>
      <c r="J239" s="111"/>
      <c r="K239" s="111"/>
      <c r="L239" s="111"/>
      <c r="M239" s="111"/>
      <c r="N239" s="110"/>
    </row>
    <row r="240" ht="16.6" customHeight="1">
      <c r="A240" t="s" s="101">
        <v>424</v>
      </c>
      <c r="B240" t="s" s="35">
        <v>301</v>
      </c>
      <c r="C240" t="b" s="103">
        <v>0</v>
      </c>
      <c r="D240" t="s" s="35">
        <v>247</v>
      </c>
      <c r="E240" t="s" s="101">
        <v>255</v>
      </c>
      <c r="F240" t="s" s="101">
        <v>433</v>
      </c>
      <c r="G240" s="111">
        <v>0.643381189728086</v>
      </c>
      <c r="H240" s="111">
        <v>8.36799053051509</v>
      </c>
      <c r="I240" t="str" s="42" cm="1">
        <f t="array" ref="I240">B240&amp;"|"&amp;D240</f>
        <v>Lowland|700to900</v>
      </c>
      <c r="J240" s="111"/>
      <c r="K240" s="111"/>
      <c r="L240" s="111"/>
      <c r="M240" s="111"/>
      <c r="N240" s="110"/>
    </row>
    <row r="241" ht="16.6" customHeight="1">
      <c r="A241" t="s" s="101">
        <v>434</v>
      </c>
      <c r="B241" t="s" s="35">
        <v>246</v>
      </c>
      <c r="C241" t="b" s="103">
        <v>0</v>
      </c>
      <c r="D241" t="s" s="35">
        <v>247</v>
      </c>
      <c r="E241" t="s" s="101">
        <v>248</v>
      </c>
      <c r="F241" t="s" s="101">
        <v>435</v>
      </c>
      <c r="G241" s="111">
        <v>0.134224084554718</v>
      </c>
      <c r="H241" s="111">
        <v>23.6661335734123</v>
      </c>
      <c r="I241" t="str" s="42" cm="1">
        <f t="array" ref="I241">B241&amp;"|"&amp;D241</f>
        <v>Cereals|700to900</v>
      </c>
      <c r="J241" s="111">
        <v>0.369314937846759</v>
      </c>
      <c r="K241" s="111">
        <v>20.7590072687607</v>
      </c>
      <c r="L241" s="111">
        <v>0.369299549361056</v>
      </c>
      <c r="M241" s="111">
        <v>20.7296934246777</v>
      </c>
      <c r="N241" s="110"/>
    </row>
    <row r="242" ht="16.6" customHeight="1">
      <c r="A242" t="s" s="101">
        <v>434</v>
      </c>
      <c r="B242" t="s" s="35">
        <v>246</v>
      </c>
      <c r="C242" t="b" s="103">
        <v>1</v>
      </c>
      <c r="D242" t="s" s="35">
        <v>247</v>
      </c>
      <c r="E242" t="s" s="101">
        <v>248</v>
      </c>
      <c r="F242" t="s" s="101">
        <v>436</v>
      </c>
      <c r="G242" s="111">
        <v>0.134212663237354</v>
      </c>
      <c r="H242" s="111">
        <v>23.5970011067887</v>
      </c>
      <c r="I242" t="str" s="42" cm="1">
        <f t="array" ref="I242">B242&amp;"|"&amp;D242</f>
        <v>Cereals|700to900</v>
      </c>
      <c r="J242" s="111"/>
      <c r="K242" s="111"/>
      <c r="L242" s="111"/>
      <c r="M242" s="111"/>
      <c r="N242" s="110"/>
    </row>
    <row r="243" ht="16.6" customHeight="1">
      <c r="A243" t="s" s="101">
        <v>434</v>
      </c>
      <c r="B243" t="s" s="35">
        <v>246</v>
      </c>
      <c r="C243" t="b" s="103">
        <v>0</v>
      </c>
      <c r="D243" t="s" s="35">
        <v>247</v>
      </c>
      <c r="E243" t="s" s="101">
        <v>252</v>
      </c>
      <c r="F243" t="s" s="101">
        <v>437</v>
      </c>
      <c r="G243" s="111">
        <v>0.604405791138799</v>
      </c>
      <c r="H243" s="111">
        <v>17.8518809641091</v>
      </c>
      <c r="I243" t="str" s="42" cm="1">
        <f t="array" ref="I243">B243&amp;"|"&amp;D243</f>
        <v>Cereals|700to900</v>
      </c>
      <c r="J243" s="111"/>
      <c r="K243" s="111"/>
      <c r="L243" s="111"/>
      <c r="M243" s="111"/>
      <c r="N243" s="110"/>
    </row>
    <row r="244" ht="16.6" customHeight="1">
      <c r="A244" t="s" s="101">
        <v>434</v>
      </c>
      <c r="B244" t="s" s="35">
        <v>246</v>
      </c>
      <c r="C244" t="b" s="103">
        <v>1</v>
      </c>
      <c r="D244" t="s" s="35">
        <v>247</v>
      </c>
      <c r="E244" t="s" s="101">
        <v>252</v>
      </c>
      <c r="F244" t="s" s="101">
        <v>438</v>
      </c>
      <c r="G244" s="111">
        <v>0.604355658513351</v>
      </c>
      <c r="H244" s="111">
        <v>17.8037580544005</v>
      </c>
      <c r="I244" t="str" s="42" cm="1">
        <f t="array" ref="I244">B244&amp;"|"&amp;D244</f>
        <v>Cereals|700to900</v>
      </c>
      <c r="J244" s="111"/>
      <c r="K244" s="111"/>
      <c r="L244" s="111"/>
      <c r="M244" s="111"/>
      <c r="N244" s="110"/>
    </row>
    <row r="245" ht="16.6" customHeight="1">
      <c r="A245" t="s" s="101">
        <v>434</v>
      </c>
      <c r="B245" t="s" s="35">
        <v>261</v>
      </c>
      <c r="C245" t="b" s="103">
        <v>0</v>
      </c>
      <c r="D245" t="s" s="35">
        <v>247</v>
      </c>
      <c r="E245" t="s" s="101">
        <v>248</v>
      </c>
      <c r="F245" t="s" s="101">
        <v>439</v>
      </c>
      <c r="G245" s="111">
        <v>0.0868491924257094</v>
      </c>
      <c r="H245" s="111">
        <v>12.0575370893087</v>
      </c>
      <c r="I245" t="str" s="42" cm="1">
        <f t="array" ref="I245">B245&amp;"|"&amp;D245</f>
        <v>General|700to900</v>
      </c>
      <c r="J245" s="111">
        <v>0.282898044211232</v>
      </c>
      <c r="K245" s="111">
        <v>9.62941973301804</v>
      </c>
      <c r="L245" s="111">
        <v>0.236657457235084</v>
      </c>
      <c r="M245" s="111">
        <v>9.997988864186659</v>
      </c>
      <c r="N245" s="110"/>
    </row>
    <row r="246" ht="16.6" customHeight="1">
      <c r="A246" t="s" s="101">
        <v>434</v>
      </c>
      <c r="B246" t="s" s="35">
        <v>261</v>
      </c>
      <c r="C246" t="b" s="103">
        <v>1</v>
      </c>
      <c r="D246" t="s" s="35">
        <v>247</v>
      </c>
      <c r="E246" t="s" s="101">
        <v>248</v>
      </c>
      <c r="F246" t="s" s="101">
        <v>440</v>
      </c>
      <c r="G246" s="111">
        <v>0.0868491924257094</v>
      </c>
      <c r="H246" s="111">
        <v>12.0288803196894</v>
      </c>
      <c r="I246" t="str" s="42" cm="1">
        <f t="array" ref="I246">B246&amp;"|"&amp;D246</f>
        <v>General|700to900</v>
      </c>
      <c r="J246" s="111"/>
      <c r="K246" s="111"/>
      <c r="L246" s="111"/>
      <c r="M246" s="111"/>
      <c r="N246" s="110"/>
    </row>
    <row r="247" ht="16.6" customHeight="1">
      <c r="A247" t="s" s="101">
        <v>434</v>
      </c>
      <c r="B247" t="s" s="35">
        <v>261</v>
      </c>
      <c r="C247" t="b" s="103">
        <v>0</v>
      </c>
      <c r="D247" t="s" s="35">
        <v>247</v>
      </c>
      <c r="E247" t="s" s="101">
        <v>252</v>
      </c>
      <c r="F247" t="s" s="101">
        <v>441</v>
      </c>
      <c r="G247" s="111">
        <v>0.247743961116016</v>
      </c>
      <c r="H247" s="111">
        <v>9.091748578811201</v>
      </c>
      <c r="I247" t="str" s="42" cm="1">
        <f t="array" ref="I247">B247&amp;"|"&amp;D247</f>
        <v>General|700to900</v>
      </c>
      <c r="J247" s="111"/>
      <c r="K247" s="111"/>
      <c r="L247" s="111"/>
      <c r="M247" s="111"/>
      <c r="N247" s="110"/>
    </row>
    <row r="248" ht="16.6" customHeight="1">
      <c r="A248" t="s" s="101">
        <v>434</v>
      </c>
      <c r="B248" t="s" s="35">
        <v>261</v>
      </c>
      <c r="C248" t="b" s="103">
        <v>1</v>
      </c>
      <c r="D248" t="s" s="35">
        <v>247</v>
      </c>
      <c r="E248" t="s" s="101">
        <v>252</v>
      </c>
      <c r="F248" t="s" s="101">
        <v>442</v>
      </c>
      <c r="G248" s="111">
        <v>0.247743961116016</v>
      </c>
      <c r="H248" s="111">
        <v>9.0728048021898</v>
      </c>
      <c r="I248" t="str" s="42" cm="1">
        <f t="array" ref="I248">B248&amp;"|"&amp;D248</f>
        <v>General|700to900</v>
      </c>
      <c r="J248" s="111"/>
      <c r="K248" s="111"/>
      <c r="L248" s="111"/>
      <c r="M248" s="111"/>
      <c r="N248" s="110"/>
    </row>
    <row r="249" ht="16.6" customHeight="1">
      <c r="A249" t="s" s="101">
        <v>434</v>
      </c>
      <c r="B249" t="s" s="35">
        <v>261</v>
      </c>
      <c r="C249" t="b" s="103">
        <v>0</v>
      </c>
      <c r="D249" t="s" s="35">
        <v>247</v>
      </c>
      <c r="E249" t="s" s="101">
        <v>255</v>
      </c>
      <c r="F249" t="s" s="101">
        <v>443</v>
      </c>
      <c r="G249" s="111">
        <v>0.5141009790919689</v>
      </c>
      <c r="H249" s="111">
        <v>7.7389735309342</v>
      </c>
      <c r="I249" t="str" s="42" cm="1">
        <f t="array" ref="I249">B249&amp;"|"&amp;D249</f>
        <v>General|700to900</v>
      </c>
      <c r="J249" s="111"/>
      <c r="K249" s="111"/>
      <c r="L249" s="111"/>
      <c r="M249" s="111"/>
      <c r="N249" s="110"/>
    </row>
    <row r="250" ht="16.6" customHeight="1">
      <c r="A250" t="s" s="101">
        <v>434</v>
      </c>
      <c r="B250" t="s" s="35">
        <v>272</v>
      </c>
      <c r="C250" t="b" s="103">
        <v>1</v>
      </c>
      <c r="D250" t="s" s="35">
        <v>247</v>
      </c>
      <c r="E250" t="s" s="101">
        <v>252</v>
      </c>
      <c r="F250" t="s" s="101">
        <v>444</v>
      </c>
      <c r="G250" s="111">
        <v>0.424199198926905</v>
      </c>
      <c r="H250" s="111">
        <v>10.3312460312392</v>
      </c>
      <c r="I250" t="str" s="42" cm="1">
        <f t="array" ref="I250">B250&amp;"|"&amp;D250</f>
        <v>Horticulture|700to900</v>
      </c>
      <c r="J250" s="111">
        <v>0.560542622157184</v>
      </c>
      <c r="K250" s="111">
        <v>9.57944920930783</v>
      </c>
      <c r="L250" s="111">
        <v>0.560542622157184</v>
      </c>
      <c r="M250" s="111">
        <v>9.57944920930783</v>
      </c>
      <c r="N250" s="110"/>
    </row>
    <row r="251" ht="16.6" customHeight="1">
      <c r="A251" t="s" s="101">
        <v>434</v>
      </c>
      <c r="B251" t="s" s="35">
        <v>272</v>
      </c>
      <c r="C251" t="b" s="103">
        <v>0</v>
      </c>
      <c r="D251" t="s" s="35">
        <v>247</v>
      </c>
      <c r="E251" t="s" s="101">
        <v>255</v>
      </c>
      <c r="F251" t="s" s="101">
        <v>445</v>
      </c>
      <c r="G251" s="111">
        <v>0.696886045387464</v>
      </c>
      <c r="H251" s="111">
        <v>8.82765238737648</v>
      </c>
      <c r="I251" t="str" s="42" cm="1">
        <f t="array" ref="I251">B251&amp;"|"&amp;D251</f>
        <v>Horticulture|700to900</v>
      </c>
      <c r="J251" s="111"/>
      <c r="K251" s="111"/>
      <c r="L251" s="111"/>
      <c r="M251" s="111"/>
      <c r="N251" s="110"/>
    </row>
    <row r="252" ht="16.6" customHeight="1">
      <c r="A252" t="s" s="101">
        <v>434</v>
      </c>
      <c r="B252" t="s" s="35">
        <v>288</v>
      </c>
      <c r="C252" t="b" s="103">
        <v>0</v>
      </c>
      <c r="D252" t="s" s="35">
        <v>247</v>
      </c>
      <c r="E252" t="s" s="101">
        <v>248</v>
      </c>
      <c r="F252" t="s" s="101">
        <v>446</v>
      </c>
      <c r="G252" s="111">
        <v>0.399307408908253</v>
      </c>
      <c r="H252" s="111">
        <v>330.505366096164</v>
      </c>
      <c r="I252" t="str" s="42" cm="1">
        <f t="array" ref="I252">B252&amp;"|"&amp;D252</f>
        <v>Poultry|700to900</v>
      </c>
      <c r="J252" s="111">
        <v>1.04607459237519</v>
      </c>
      <c r="K252" s="111">
        <v>241.328431429305</v>
      </c>
      <c r="L252" s="111">
        <v>0.884382796508455</v>
      </c>
      <c r="M252" s="111">
        <v>263.622665096020</v>
      </c>
      <c r="N252" s="110"/>
    </row>
    <row r="253" ht="16.6" customHeight="1">
      <c r="A253" t="s" s="101">
        <v>434</v>
      </c>
      <c r="B253" t="s" s="35">
        <v>288</v>
      </c>
      <c r="C253" t="b" s="103">
        <v>1</v>
      </c>
      <c r="D253" t="s" s="35">
        <v>247</v>
      </c>
      <c r="E253" t="s" s="101">
        <v>248</v>
      </c>
      <c r="F253" t="s" s="101">
        <v>447</v>
      </c>
      <c r="G253" s="111">
        <v>0.390354958780959</v>
      </c>
      <c r="H253" s="111">
        <v>331.182272870164</v>
      </c>
      <c r="I253" t="str" s="42" cm="1">
        <f t="array" ref="I253">B253&amp;"|"&amp;D253</f>
        <v>Poultry|700to900</v>
      </c>
      <c r="J253" s="111"/>
      <c r="K253" s="111"/>
      <c r="L253" s="111"/>
      <c r="M253" s="111"/>
      <c r="N253" s="110"/>
    </row>
    <row r="254" ht="16.6" customHeight="1">
      <c r="A254" t="s" s="101">
        <v>434</v>
      </c>
      <c r="B254" t="s" s="35">
        <v>288</v>
      </c>
      <c r="C254" t="b" s="103">
        <v>1</v>
      </c>
      <c r="D254" t="s" s="35">
        <v>247</v>
      </c>
      <c r="E254" t="s" s="101">
        <v>252</v>
      </c>
      <c r="F254" t="s" s="101">
        <v>448</v>
      </c>
      <c r="G254" s="111">
        <v>0.633586811864179</v>
      </c>
      <c r="H254" s="111">
        <v>223.640210186426</v>
      </c>
      <c r="I254" t="str" s="42" cm="1">
        <f t="array" ref="I254">B254&amp;"|"&amp;D254</f>
        <v>Poultry|700to900</v>
      </c>
      <c r="J254" s="111"/>
      <c r="K254" s="111"/>
      <c r="L254" s="111"/>
      <c r="M254" s="111"/>
      <c r="N254" s="110"/>
    </row>
    <row r="255" ht="16.6" customHeight="1">
      <c r="A255" t="s" s="101">
        <v>434</v>
      </c>
      <c r="B255" t="s" s="35">
        <v>288</v>
      </c>
      <c r="C255" t="b" s="103">
        <v>0</v>
      </c>
      <c r="D255" t="s" s="35">
        <v>247</v>
      </c>
      <c r="E255" t="s" s="101">
        <v>255</v>
      </c>
      <c r="F255" t="s" s="101">
        <v>449</v>
      </c>
      <c r="G255" s="111">
        <v>2.11428200648043</v>
      </c>
      <c r="H255" s="111">
        <v>169.162811231324</v>
      </c>
      <c r="I255" t="str" s="42" cm="1">
        <f t="array" ref="I255">B255&amp;"|"&amp;D255</f>
        <v>Poultry|700to900</v>
      </c>
      <c r="J255" s="111"/>
      <c r="K255" s="111"/>
      <c r="L255" s="111"/>
      <c r="M255" s="111"/>
      <c r="N255" s="110"/>
    </row>
    <row r="256" ht="16.6" customHeight="1">
      <c r="A256" t="s" s="101">
        <v>434</v>
      </c>
      <c r="B256" t="s" s="35">
        <v>295</v>
      </c>
      <c r="C256" t="b" s="103">
        <v>0</v>
      </c>
      <c r="D256" t="s" s="35">
        <v>247</v>
      </c>
      <c r="E256" t="s" s="101">
        <v>248</v>
      </c>
      <c r="F256" t="s" s="101">
        <v>450</v>
      </c>
      <c r="G256" s="111">
        <v>0.115080940298824</v>
      </c>
      <c r="H256" s="111">
        <v>20.5639685038032</v>
      </c>
      <c r="I256" t="str" s="42" cm="1">
        <f t="array" ref="I256">B256&amp;"|"&amp;D256</f>
        <v>Dairy|700to900</v>
      </c>
      <c r="J256" s="111">
        <v>0.358067184014316</v>
      </c>
      <c r="K256" s="111">
        <v>15.6183685305726</v>
      </c>
      <c r="L256" s="111">
        <v>0.279424711016832</v>
      </c>
      <c r="M256" s="111">
        <v>16.6380031103999</v>
      </c>
      <c r="N256" s="110"/>
    </row>
    <row r="257" ht="16.6" customHeight="1">
      <c r="A257" t="s" s="101">
        <v>434</v>
      </c>
      <c r="B257" t="s" s="35">
        <v>295</v>
      </c>
      <c r="C257" t="b" s="103">
        <v>1</v>
      </c>
      <c r="D257" t="s" s="35">
        <v>247</v>
      </c>
      <c r="E257" t="s" s="101">
        <v>248</v>
      </c>
      <c r="F257" t="s" s="101">
        <v>451</v>
      </c>
      <c r="G257" s="111">
        <v>0.114391192385314</v>
      </c>
      <c r="H257" s="111">
        <v>20.3940750784692</v>
      </c>
      <c r="I257" t="str" s="42" cm="1">
        <f t="array" ref="I257">B257&amp;"|"&amp;D257</f>
        <v>Dairy|700to900</v>
      </c>
      <c r="J257" s="111"/>
      <c r="K257" s="111"/>
      <c r="L257" s="111"/>
      <c r="M257" s="111"/>
      <c r="N257" s="110"/>
    </row>
    <row r="258" ht="16.6" customHeight="1">
      <c r="A258" t="s" s="101">
        <v>434</v>
      </c>
      <c r="B258" t="s" s="35">
        <v>295</v>
      </c>
      <c r="C258" t="b" s="103">
        <v>0</v>
      </c>
      <c r="D258" t="s" s="35">
        <v>247</v>
      </c>
      <c r="E258" t="s" s="101">
        <v>252</v>
      </c>
      <c r="F258" t="s" s="101">
        <v>452</v>
      </c>
      <c r="G258" s="111">
        <v>0.208696814311645</v>
      </c>
      <c r="H258" s="111">
        <v>15.908643817236</v>
      </c>
      <c r="I258" t="str" s="42" cm="1">
        <f t="array" ref="I258">B258&amp;"|"&amp;D258</f>
        <v>Dairy|700to900</v>
      </c>
      <c r="J258" s="111"/>
      <c r="K258" s="111"/>
      <c r="L258" s="111"/>
      <c r="M258" s="111"/>
      <c r="N258" s="110"/>
    </row>
    <row r="259" ht="16.6" customHeight="1">
      <c r="A259" t="s" s="101">
        <v>434</v>
      </c>
      <c r="B259" t="s" s="35">
        <v>295</v>
      </c>
      <c r="C259" t="b" s="103">
        <v>1</v>
      </c>
      <c r="D259" t="s" s="35">
        <v>247</v>
      </c>
      <c r="E259" t="s" s="101">
        <v>252</v>
      </c>
      <c r="F259" t="s" s="101">
        <v>453</v>
      </c>
      <c r="G259" s="111">
        <v>0.207841062742385</v>
      </c>
      <c r="H259" s="111">
        <v>15.7709414564787</v>
      </c>
      <c r="I259" t="str" s="42" cm="1">
        <f t="array" ref="I259">B259&amp;"|"&amp;D259</f>
        <v>Dairy|700to900</v>
      </c>
      <c r="J259" s="111"/>
      <c r="K259" s="111"/>
      <c r="L259" s="111"/>
      <c r="M259" s="111"/>
      <c r="N259" s="110"/>
    </row>
    <row r="260" ht="16.6" customHeight="1">
      <c r="A260" t="s" s="101">
        <v>434</v>
      </c>
      <c r="B260" t="s" s="35">
        <v>295</v>
      </c>
      <c r="C260" t="b" s="103">
        <v>0</v>
      </c>
      <c r="D260" t="s" s="35">
        <v>247</v>
      </c>
      <c r="E260" t="s" s="101">
        <v>255</v>
      </c>
      <c r="F260" t="s" s="101">
        <v>454</v>
      </c>
      <c r="G260" s="111">
        <v>0.751113545345989</v>
      </c>
      <c r="H260" s="111">
        <v>10.5523866960125</v>
      </c>
      <c r="I260" t="str" s="42" cm="1">
        <f t="array" ref="I260">B260&amp;"|"&amp;D260</f>
        <v>Dairy|700to900</v>
      </c>
      <c r="J260" s="111"/>
      <c r="K260" s="111"/>
      <c r="L260" s="111"/>
      <c r="M260" s="111"/>
      <c r="N260" s="110"/>
    </row>
    <row r="261" ht="16.6" customHeight="1">
      <c r="A261" t="s" s="101">
        <v>434</v>
      </c>
      <c r="B261" t="s" s="35">
        <v>301</v>
      </c>
      <c r="C261" t="b" s="103">
        <v>0</v>
      </c>
      <c r="D261" t="s" s="35">
        <v>247</v>
      </c>
      <c r="E261" t="s" s="101">
        <v>248</v>
      </c>
      <c r="F261" t="s" s="101">
        <v>455</v>
      </c>
      <c r="G261" s="111">
        <v>0.0916161243075905</v>
      </c>
      <c r="H261" s="111">
        <v>10.9199154174919</v>
      </c>
      <c r="I261" t="str" s="42" cm="1">
        <f t="array" ref="I261">B261&amp;"|"&amp;D261</f>
        <v>Lowland|700to900</v>
      </c>
      <c r="J261" s="111">
        <v>0.255359984216711</v>
      </c>
      <c r="K261" s="111">
        <v>8.32298374836345</v>
      </c>
      <c r="L261" s="111">
        <v>0.255355136035957</v>
      </c>
      <c r="M261" s="111">
        <v>8.29957116114616</v>
      </c>
      <c r="N261" s="110"/>
    </row>
    <row r="262" ht="16.6" customHeight="1">
      <c r="A262" t="s" s="101">
        <v>434</v>
      </c>
      <c r="B262" t="s" s="35">
        <v>301</v>
      </c>
      <c r="C262" t="b" s="103">
        <v>1</v>
      </c>
      <c r="D262" t="s" s="35">
        <v>247</v>
      </c>
      <c r="E262" t="s" s="101">
        <v>248</v>
      </c>
      <c r="F262" t="s" s="101">
        <v>456</v>
      </c>
      <c r="G262" s="111">
        <v>0.09161589614227859</v>
      </c>
      <c r="H262" s="111">
        <v>10.8484266687846</v>
      </c>
      <c r="I262" t="str" s="42" cm="1">
        <f t="array" ref="I262">B262&amp;"|"&amp;D262</f>
        <v>Lowland|700to900</v>
      </c>
      <c r="J262" s="111"/>
      <c r="K262" s="111"/>
      <c r="L262" s="111"/>
      <c r="M262" s="111"/>
      <c r="N262" s="110"/>
    </row>
    <row r="263" ht="16.6" customHeight="1">
      <c r="A263" t="s" s="101">
        <v>434</v>
      </c>
      <c r="B263" t="s" s="35">
        <v>301</v>
      </c>
      <c r="C263" t="b" s="103">
        <v>0</v>
      </c>
      <c r="D263" t="s" s="35">
        <v>247</v>
      </c>
      <c r="E263" t="s" s="101">
        <v>252</v>
      </c>
      <c r="F263" t="s" s="101">
        <v>457</v>
      </c>
      <c r="G263" s="111">
        <v>0.122081384994214</v>
      </c>
      <c r="H263" s="111">
        <v>8.51748927046278</v>
      </c>
      <c r="I263" t="str" s="42" cm="1">
        <f t="array" ref="I263">B263&amp;"|"&amp;D263</f>
        <v>Lowland|700to900</v>
      </c>
      <c r="J263" s="111"/>
      <c r="K263" s="111"/>
      <c r="L263" s="111"/>
      <c r="M263" s="111"/>
      <c r="N263" s="110"/>
    </row>
    <row r="264" ht="16.6" customHeight="1">
      <c r="A264" t="s" s="101">
        <v>434</v>
      </c>
      <c r="B264" t="s" s="35">
        <v>301</v>
      </c>
      <c r="C264" t="b" s="103">
        <v>1</v>
      </c>
      <c r="D264" t="s" s="35">
        <v>247</v>
      </c>
      <c r="E264" t="s" s="101">
        <v>252</v>
      </c>
      <c r="F264" t="s" s="101">
        <v>458</v>
      </c>
      <c r="G264" s="111">
        <v>0.122081101915687</v>
      </c>
      <c r="H264" s="111">
        <v>8.462574552701289</v>
      </c>
      <c r="I264" t="str" s="42" cm="1">
        <f t="array" ref="I264">B264&amp;"|"&amp;D264</f>
        <v>Lowland|700to900</v>
      </c>
      <c r="J264" s="111"/>
      <c r="K264" s="111"/>
      <c r="L264" s="111"/>
      <c r="M264" s="111"/>
      <c r="N264" s="110"/>
    </row>
    <row r="265" ht="16.6" customHeight="1">
      <c r="A265" t="s" s="101">
        <v>434</v>
      </c>
      <c r="B265" t="s" s="35">
        <v>301</v>
      </c>
      <c r="C265" t="b" s="103">
        <v>0</v>
      </c>
      <c r="D265" t="s" s="35">
        <v>247</v>
      </c>
      <c r="E265" t="s" s="101">
        <v>255</v>
      </c>
      <c r="F265" t="s" s="101">
        <v>459</v>
      </c>
      <c r="G265" s="111">
        <v>0.55238244334833</v>
      </c>
      <c r="H265" s="111">
        <v>5.53154655713563</v>
      </c>
      <c r="I265" t="str" s="42" cm="1">
        <f t="array" ref="I265">B265&amp;"|"&amp;D265</f>
        <v>Lowland|700to900</v>
      </c>
      <c r="J265" s="111"/>
      <c r="K265" s="111"/>
      <c r="L265" s="111"/>
      <c r="M265" s="111"/>
      <c r="N265" s="110"/>
    </row>
    <row r="266" ht="16.6" customHeight="1">
      <c r="A266" t="s" s="101">
        <v>434</v>
      </c>
      <c r="B266" t="s" s="35">
        <v>301</v>
      </c>
      <c r="C266" t="b" s="103">
        <v>1</v>
      </c>
      <c r="D266" t="s" s="35">
        <v>247</v>
      </c>
      <c r="E266" t="s" s="101">
        <v>255</v>
      </c>
      <c r="F266" t="s" s="101">
        <v>460</v>
      </c>
      <c r="G266" s="111">
        <v>0.552353865507644</v>
      </c>
      <c r="H266" s="111">
        <v>5.51747450030075</v>
      </c>
      <c r="I266" t="str" s="42" cm="1">
        <f t="array" ref="I266">B266&amp;"|"&amp;D266</f>
        <v>Lowland|700to900</v>
      </c>
      <c r="J266" s="111"/>
      <c r="K266" s="111"/>
      <c r="L266" s="111"/>
      <c r="M266" s="111"/>
      <c r="N266" s="110"/>
    </row>
    <row r="267" ht="16.6" customHeight="1">
      <c r="A267" t="s" s="101">
        <v>434</v>
      </c>
      <c r="B267" t="s" s="35">
        <v>312</v>
      </c>
      <c r="C267" t="b" s="103">
        <v>1</v>
      </c>
      <c r="D267" t="s" s="35">
        <v>247</v>
      </c>
      <c r="E267" t="s" s="101">
        <v>248</v>
      </c>
      <c r="F267" t="s" s="101">
        <v>461</v>
      </c>
      <c r="G267" s="111">
        <v>0.121522171285545</v>
      </c>
      <c r="H267" s="111">
        <v>21.023810348496</v>
      </c>
      <c r="I267" t="str" s="42" cm="1">
        <f t="array" ref="I267">B267&amp;"|"&amp;D267</f>
        <v>Mixed|700to900</v>
      </c>
      <c r="J267" s="111">
        <v>0.424045988027708</v>
      </c>
      <c r="K267" s="111">
        <v>16.4825623667136</v>
      </c>
      <c r="L267" s="111">
        <v>0.483458879426762</v>
      </c>
      <c r="M267" s="111">
        <v>15.4943730374431</v>
      </c>
      <c r="N267" s="110"/>
    </row>
    <row r="268" ht="16.6" customHeight="1">
      <c r="A268" t="s" s="101">
        <v>434</v>
      </c>
      <c r="B268" t="s" s="35">
        <v>312</v>
      </c>
      <c r="C268" t="b" s="103">
        <v>0</v>
      </c>
      <c r="D268" t="s" s="35">
        <v>247</v>
      </c>
      <c r="E268" t="s" s="101">
        <v>252</v>
      </c>
      <c r="F268" t="s" s="101">
        <v>462</v>
      </c>
      <c r="G268" s="111">
        <v>0.347883954648693</v>
      </c>
      <c r="H268" s="111">
        <v>16.1477190814982</v>
      </c>
      <c r="I268" t="str" s="42" cm="1">
        <f t="array" ref="I268">B268&amp;"|"&amp;D268</f>
        <v>Mixed|700to900</v>
      </c>
      <c r="J268" s="111"/>
      <c r="K268" s="111"/>
      <c r="L268" s="111"/>
      <c r="M268" s="111"/>
      <c r="N268" s="110"/>
    </row>
    <row r="269" ht="16.6" customHeight="1">
      <c r="A269" t="s" s="101">
        <v>434</v>
      </c>
      <c r="B269" t="s" s="35">
        <v>312</v>
      </c>
      <c r="C269" t="b" s="103">
        <v>1</v>
      </c>
      <c r="D269" t="s" s="35">
        <v>247</v>
      </c>
      <c r="E269" t="s" s="101">
        <v>252</v>
      </c>
      <c r="F269" t="s" s="101">
        <v>463</v>
      </c>
      <c r="G269" s="111">
        <v>0.346136639702882</v>
      </c>
      <c r="H269" s="111">
        <v>15.9508319960139</v>
      </c>
      <c r="I269" t="str" s="42" cm="1">
        <f t="array" ref="I269">B269&amp;"|"&amp;D269</f>
        <v>Mixed|700to900</v>
      </c>
      <c r="J269" s="111"/>
      <c r="K269" s="111"/>
      <c r="L269" s="111"/>
      <c r="M269" s="111"/>
      <c r="N269" s="110"/>
    </row>
    <row r="270" ht="16.6" customHeight="1">
      <c r="A270" t="s" s="101">
        <v>434</v>
      </c>
      <c r="B270" t="s" s="35">
        <v>312</v>
      </c>
      <c r="C270" t="b" s="103">
        <v>0</v>
      </c>
      <c r="D270" t="s" s="35">
        <v>247</v>
      </c>
      <c r="E270" t="s" s="101">
        <v>255</v>
      </c>
      <c r="F270" t="s" s="101">
        <v>464</v>
      </c>
      <c r="G270" s="111">
        <v>0.802731838148888</v>
      </c>
      <c r="H270" s="111">
        <v>12.2761576701466</v>
      </c>
      <c r="I270" t="str" s="42" cm="1">
        <f t="array" ref="I270">B270&amp;"|"&amp;D270</f>
        <v>Mixed|700to900</v>
      </c>
      <c r="J270" s="111"/>
      <c r="K270" s="111"/>
      <c r="L270" s="111"/>
      <c r="M270" s="111"/>
      <c r="N270" s="110"/>
    </row>
    <row r="271" ht="16.6" customHeight="1">
      <c r="A271" t="s" s="101">
        <v>434</v>
      </c>
      <c r="B271" t="s" s="35">
        <v>312</v>
      </c>
      <c r="C271" t="b" s="103">
        <v>1</v>
      </c>
      <c r="D271" t="s" s="35">
        <v>247</v>
      </c>
      <c r="E271" t="s" s="101">
        <v>255</v>
      </c>
      <c r="F271" t="s" s="101">
        <v>465</v>
      </c>
      <c r="G271" s="111">
        <v>0.799019793347801</v>
      </c>
      <c r="H271" s="111">
        <v>12.0733460910607</v>
      </c>
      <c r="I271" t="str" s="42" cm="1">
        <f t="array" ref="I271">B271&amp;"|"&amp;D271</f>
        <v>Mixed|700to900</v>
      </c>
      <c r="J271" s="111"/>
      <c r="K271" s="111"/>
      <c r="L271" s="111"/>
      <c r="M271" s="111"/>
      <c r="N271" s="110"/>
    </row>
    <row r="272" ht="16.6" customHeight="1">
      <c r="A272" t="s" s="101">
        <v>466</v>
      </c>
      <c r="B272" t="s" s="35">
        <v>246</v>
      </c>
      <c r="C272" t="b" s="103">
        <v>1</v>
      </c>
      <c r="D272" t="s" s="35">
        <v>247</v>
      </c>
      <c r="E272" t="s" s="101">
        <v>248</v>
      </c>
      <c r="F272" t="s" s="101">
        <v>467</v>
      </c>
      <c r="G272" s="111">
        <v>0.0851503623759592</v>
      </c>
      <c r="H272" s="111">
        <v>27.9310525965337</v>
      </c>
      <c r="I272" t="str" s="42" cm="1">
        <f t="array" ref="I272">B272&amp;"|"&amp;D272</f>
        <v>Cereals|700to900</v>
      </c>
      <c r="J272" s="111">
        <v>0.378824035841868</v>
      </c>
      <c r="K272" s="111">
        <v>24.7046336209974</v>
      </c>
      <c r="L272" s="111">
        <v>0.301030287134159</v>
      </c>
      <c r="M272" s="111">
        <v>26.3811954171</v>
      </c>
      <c r="N272" s="110"/>
    </row>
    <row r="273" ht="16.6" customHeight="1">
      <c r="A273" t="s" s="101">
        <v>466</v>
      </c>
      <c r="B273" t="s" s="35">
        <v>246</v>
      </c>
      <c r="C273" t="b" s="103">
        <v>1</v>
      </c>
      <c r="D273" t="s" s="35">
        <v>247</v>
      </c>
      <c r="E273" t="s" s="101">
        <v>252</v>
      </c>
      <c r="F273" t="s" s="101">
        <v>468</v>
      </c>
      <c r="G273" s="111">
        <v>0.672497709307777</v>
      </c>
      <c r="H273" s="111">
        <v>21.478214645461</v>
      </c>
      <c r="I273" t="str" s="42" cm="1">
        <f t="array" ref="I273">B273&amp;"|"&amp;D273</f>
        <v>Cereals|700to900</v>
      </c>
      <c r="J273" s="111"/>
      <c r="K273" s="111"/>
      <c r="L273" s="111"/>
      <c r="M273" s="111"/>
      <c r="N273" s="110"/>
    </row>
    <row r="274" ht="16.6" customHeight="1">
      <c r="A274" t="s" s="101">
        <v>466</v>
      </c>
      <c r="B274" t="s" s="35">
        <v>246</v>
      </c>
      <c r="C274" t="b" s="103">
        <v>1</v>
      </c>
      <c r="D274" t="s" s="35">
        <v>258</v>
      </c>
      <c r="E274" t="s" s="101">
        <v>248</v>
      </c>
      <c r="F274" t="s" s="101">
        <v>469</v>
      </c>
      <c r="G274" s="111">
        <v>0.145442789718742</v>
      </c>
      <c r="H274" s="111">
        <v>29.7343190093053</v>
      </c>
      <c r="I274" t="str" s="42" cm="1">
        <f t="array" ref="I274">B274&amp;"|"&amp;D274</f>
        <v>Cereals|900to1200</v>
      </c>
      <c r="J274" s="111">
        <v>0.145442789718742</v>
      </c>
      <c r="K274" s="111">
        <v>29.7343190093053</v>
      </c>
      <c r="L274" s="111"/>
      <c r="M274" s="111"/>
      <c r="N274" s="110"/>
    </row>
    <row r="275" ht="16.6" customHeight="1">
      <c r="A275" t="s" s="101">
        <v>466</v>
      </c>
      <c r="B275" t="s" s="35">
        <v>261</v>
      </c>
      <c r="C275" t="b" s="103">
        <v>1</v>
      </c>
      <c r="D275" t="s" s="35">
        <v>247</v>
      </c>
      <c r="E275" t="s" s="101">
        <v>248</v>
      </c>
      <c r="F275" t="s" s="101">
        <v>470</v>
      </c>
      <c r="G275" s="111">
        <v>0.06638646773858251</v>
      </c>
      <c r="H275" s="111">
        <v>19.6445157378226</v>
      </c>
      <c r="I275" t="str" s="42" cm="1">
        <f t="array" ref="I275">B275&amp;"|"&amp;D275</f>
        <v>General|700to900</v>
      </c>
      <c r="J275" s="111">
        <v>0.259306540965012</v>
      </c>
      <c r="K275" s="111">
        <v>17.2175401625884</v>
      </c>
      <c r="L275" s="111">
        <v>0.211363021954819</v>
      </c>
      <c r="M275" s="111">
        <v>18.5132100081981</v>
      </c>
      <c r="N275" s="110"/>
    </row>
    <row r="276" ht="16.6" customHeight="1">
      <c r="A276" t="s" s="101">
        <v>466</v>
      </c>
      <c r="B276" t="s" s="35">
        <v>261</v>
      </c>
      <c r="C276" t="b" s="103">
        <v>1</v>
      </c>
      <c r="D276" t="s" s="35">
        <v>247</v>
      </c>
      <c r="E276" t="s" s="101">
        <v>252</v>
      </c>
      <c r="F276" t="s" s="101">
        <v>471</v>
      </c>
      <c r="G276" s="111">
        <v>0.452226614191441</v>
      </c>
      <c r="H276" s="111">
        <v>14.7905645873542</v>
      </c>
      <c r="I276" t="str" s="42" cm="1">
        <f t="array" ref="I276">B276&amp;"|"&amp;D276</f>
        <v>General|700to900</v>
      </c>
      <c r="J276" s="111"/>
      <c r="K276" s="111"/>
      <c r="L276" s="111"/>
      <c r="M276" s="111"/>
      <c r="N276" s="110"/>
    </row>
    <row r="277" ht="16.6" customHeight="1">
      <c r="A277" t="s" s="101">
        <v>466</v>
      </c>
      <c r="B277" t="s" s="35">
        <v>261</v>
      </c>
      <c r="C277" t="b" s="103">
        <v>1</v>
      </c>
      <c r="D277" t="s" s="35">
        <v>258</v>
      </c>
      <c r="E277" t="s" s="101">
        <v>248</v>
      </c>
      <c r="F277" t="s" s="101">
        <v>472</v>
      </c>
      <c r="G277" s="111">
        <v>0.115475983934433</v>
      </c>
      <c r="H277" s="111">
        <v>21.1045496994175</v>
      </c>
      <c r="I277" t="str" s="42" cm="1">
        <f t="array" ref="I277">B277&amp;"|"&amp;D277</f>
        <v>General|900to1200</v>
      </c>
      <c r="J277" s="111">
        <v>0.115475983934433</v>
      </c>
      <c r="K277" s="111">
        <v>21.1045496994175</v>
      </c>
      <c r="L277" s="111"/>
      <c r="M277" s="111"/>
      <c r="N277" s="110"/>
    </row>
    <row r="278" ht="16.6" customHeight="1">
      <c r="A278" t="s" s="101">
        <v>466</v>
      </c>
      <c r="B278" t="s" s="35">
        <v>272</v>
      </c>
      <c r="C278" t="b" s="103">
        <v>1</v>
      </c>
      <c r="D278" t="s" s="35">
        <v>247</v>
      </c>
      <c r="E278" t="s" s="101">
        <v>248</v>
      </c>
      <c r="F278" t="s" s="101">
        <v>473</v>
      </c>
      <c r="G278" s="111">
        <v>0.07289184743826881</v>
      </c>
      <c r="H278" s="111">
        <v>21.0200110147717</v>
      </c>
      <c r="I278" t="str" s="42" cm="1">
        <f t="array" ref="I278">B278&amp;"|"&amp;D278</f>
        <v>Horticulture|700to900</v>
      </c>
      <c r="J278" s="111">
        <v>0.07289184743826881</v>
      </c>
      <c r="K278" s="111">
        <v>21.0200110147717</v>
      </c>
      <c r="L278" s="111">
        <v>0.100215299968942</v>
      </c>
      <c r="M278" s="111">
        <v>21.8315183715908</v>
      </c>
      <c r="N278" s="110"/>
    </row>
    <row r="279" ht="16.6" customHeight="1">
      <c r="A279" t="s" s="101">
        <v>466</v>
      </c>
      <c r="B279" t="s" s="35">
        <v>272</v>
      </c>
      <c r="C279" t="b" s="103">
        <v>1</v>
      </c>
      <c r="D279" t="s" s="35">
        <v>258</v>
      </c>
      <c r="E279" t="s" s="101">
        <v>248</v>
      </c>
      <c r="F279" t="s" s="101">
        <v>474</v>
      </c>
      <c r="G279" s="111">
        <v>0.127538752499615</v>
      </c>
      <c r="H279" s="111">
        <v>22.6430257284099</v>
      </c>
      <c r="I279" t="str" s="42" cm="1">
        <f t="array" ref="I279">B279&amp;"|"&amp;D279</f>
        <v>Horticulture|900to1200</v>
      </c>
      <c r="J279" s="111">
        <v>0.127538752499615</v>
      </c>
      <c r="K279" s="111">
        <v>22.6430257284099</v>
      </c>
      <c r="L279" s="111"/>
      <c r="M279" s="111"/>
      <c r="N279" s="110"/>
    </row>
    <row r="280" ht="16.6" customHeight="1">
      <c r="A280" t="s" s="101">
        <v>466</v>
      </c>
      <c r="B280" t="s" s="35">
        <v>281</v>
      </c>
      <c r="C280" t="b" s="103">
        <v>1</v>
      </c>
      <c r="D280" t="s" s="35">
        <v>247</v>
      </c>
      <c r="E280" t="s" s="101">
        <v>248</v>
      </c>
      <c r="F280" t="s" s="101">
        <v>475</v>
      </c>
      <c r="G280" s="111">
        <v>0.0826511367965565</v>
      </c>
      <c r="H280" s="111">
        <v>63.9369993241718</v>
      </c>
      <c r="I280" t="str" s="42" cm="1">
        <f t="array" ref="I280">B280&amp;"|"&amp;D280</f>
        <v>Pig|700to900</v>
      </c>
      <c r="J280" s="111">
        <v>0.0826511367965565</v>
      </c>
      <c r="K280" s="111">
        <v>63.9369993241718</v>
      </c>
      <c r="L280" s="111">
        <v>0.0826511367965565</v>
      </c>
      <c r="M280" s="111">
        <v>63.9369993241718</v>
      </c>
      <c r="N280" s="110"/>
    </row>
    <row r="281" ht="16.6" customHeight="1">
      <c r="A281" t="s" s="101">
        <v>466</v>
      </c>
      <c r="B281" t="s" s="35">
        <v>288</v>
      </c>
      <c r="C281" t="b" s="103">
        <v>1</v>
      </c>
      <c r="D281" t="s" s="35">
        <v>247</v>
      </c>
      <c r="E281" t="s" s="101">
        <v>248</v>
      </c>
      <c r="F281" t="s" s="101">
        <v>476</v>
      </c>
      <c r="G281" s="111">
        <v>0.06991811958088601</v>
      </c>
      <c r="H281" s="111">
        <v>68.60502432397099</v>
      </c>
      <c r="I281" t="str" s="42" cm="1">
        <f t="array" ref="I281">B281&amp;"|"&amp;D281</f>
        <v>Poultry|700to900</v>
      </c>
      <c r="J281" s="111">
        <v>0.06991811958088601</v>
      </c>
      <c r="K281" s="111">
        <v>68.60502432397099</v>
      </c>
      <c r="L281" s="111">
        <v>0.06991811958088601</v>
      </c>
      <c r="M281" s="111">
        <v>68.60502432397099</v>
      </c>
      <c r="N281" s="110"/>
    </row>
    <row r="282" ht="16.6" customHeight="1">
      <c r="A282" t="s" s="101">
        <v>466</v>
      </c>
      <c r="B282" t="s" s="35">
        <v>295</v>
      </c>
      <c r="C282" t="b" s="103">
        <v>1</v>
      </c>
      <c r="D282" t="s" s="35">
        <v>247</v>
      </c>
      <c r="E282" t="s" s="101">
        <v>248</v>
      </c>
      <c r="F282" t="s" s="101">
        <v>477</v>
      </c>
      <c r="G282" s="111">
        <v>0.0843081638512463</v>
      </c>
      <c r="H282" s="111">
        <v>41.2346245594771</v>
      </c>
      <c r="I282" t="str" s="42" cm="1">
        <f t="array" ref="I282">B282&amp;"|"&amp;D282</f>
        <v>Dairy|700to900</v>
      </c>
      <c r="J282" s="111">
        <v>0.0843081638512463</v>
      </c>
      <c r="K282" s="111">
        <v>41.2346245594771</v>
      </c>
      <c r="L282" s="111">
        <v>0.0843081638512463</v>
      </c>
      <c r="M282" s="111">
        <v>41.2346245594771</v>
      </c>
      <c r="N282" s="110"/>
    </row>
    <row r="283" ht="16.6" customHeight="1">
      <c r="A283" t="s" s="101">
        <v>466</v>
      </c>
      <c r="B283" t="s" s="35">
        <v>301</v>
      </c>
      <c r="C283" t="b" s="103">
        <v>1</v>
      </c>
      <c r="D283" t="s" s="35">
        <v>247</v>
      </c>
      <c r="E283" t="s" s="101">
        <v>248</v>
      </c>
      <c r="F283" t="s" s="101">
        <v>478</v>
      </c>
      <c r="G283" s="111">
        <v>0.0504910915694218</v>
      </c>
      <c r="H283" s="111">
        <v>11.7406458745521</v>
      </c>
      <c r="I283" t="str" s="42" cm="1">
        <f t="array" ref="I283">B283&amp;"|"&amp;D283</f>
        <v>Lowland|700to900</v>
      </c>
      <c r="J283" s="111">
        <v>0.098554608837315</v>
      </c>
      <c r="K283" s="111">
        <v>10.4171337086366</v>
      </c>
      <c r="L283" s="111">
        <v>0.0941856725854827</v>
      </c>
      <c r="M283" s="111">
        <v>11.1616097239382</v>
      </c>
      <c r="N283" s="110"/>
    </row>
    <row r="284" ht="16.6" customHeight="1">
      <c r="A284" t="s" s="101">
        <v>466</v>
      </c>
      <c r="B284" t="s" s="35">
        <v>301</v>
      </c>
      <c r="C284" t="b" s="103">
        <v>1</v>
      </c>
      <c r="D284" t="s" s="35">
        <v>247</v>
      </c>
      <c r="E284" t="s" s="101">
        <v>252</v>
      </c>
      <c r="F284" t="s" s="101">
        <v>479</v>
      </c>
      <c r="G284" s="111">
        <v>0.146618126105208</v>
      </c>
      <c r="H284" s="111">
        <v>9.09362154272115</v>
      </c>
      <c r="I284" t="str" s="42" cm="1">
        <f t="array" ref="I284">B284&amp;"|"&amp;D284</f>
        <v>Lowland|700to900</v>
      </c>
      <c r="J284" s="111"/>
      <c r="K284" s="111"/>
      <c r="L284" s="111"/>
      <c r="M284" s="111"/>
      <c r="N284" s="110"/>
    </row>
    <row r="285" ht="16.6" customHeight="1">
      <c r="A285" t="s" s="101">
        <v>466</v>
      </c>
      <c r="B285" t="s" s="35">
        <v>301</v>
      </c>
      <c r="C285" t="b" s="103">
        <v>1</v>
      </c>
      <c r="D285" t="s" s="35">
        <v>258</v>
      </c>
      <c r="E285" t="s" s="101">
        <v>248</v>
      </c>
      <c r="F285" t="s" s="101">
        <v>480</v>
      </c>
      <c r="G285" s="111">
        <v>0.0854478000818182</v>
      </c>
      <c r="H285" s="111">
        <v>12.6505617545414</v>
      </c>
      <c r="I285" t="str" s="42" cm="1">
        <f t="array" ref="I285">B285&amp;"|"&amp;D285</f>
        <v>Lowland|900to1200</v>
      </c>
      <c r="J285" s="111">
        <v>0.0854478000818182</v>
      </c>
      <c r="K285" s="111">
        <v>12.6505617545414</v>
      </c>
      <c r="L285" s="111"/>
      <c r="M285" s="111"/>
      <c r="N285" s="110"/>
    </row>
    <row r="286" ht="16.6" customHeight="1">
      <c r="A286" t="s" s="101">
        <v>466</v>
      </c>
      <c r="B286" t="s" s="35">
        <v>312</v>
      </c>
      <c r="C286" t="b" s="103">
        <v>1</v>
      </c>
      <c r="D286" t="s" s="35">
        <v>247</v>
      </c>
      <c r="E286" t="s" s="101">
        <v>248</v>
      </c>
      <c r="F286" t="s" s="101">
        <v>481</v>
      </c>
      <c r="G286" s="111">
        <v>0.0773927015054606</v>
      </c>
      <c r="H286" s="111">
        <v>24.2686946359809</v>
      </c>
      <c r="I286" t="str" s="42" cm="1">
        <f t="array" ref="I286">B286&amp;"|"&amp;D286</f>
        <v>Mixed|700to900</v>
      </c>
      <c r="J286" s="111">
        <v>0.0773927015054606</v>
      </c>
      <c r="K286" s="111">
        <v>24.2686946359809</v>
      </c>
      <c r="L286" s="111">
        <v>0.105010911776651</v>
      </c>
      <c r="M286" s="111">
        <v>25.0560892137993</v>
      </c>
      <c r="N286" s="110"/>
    </row>
    <row r="287" ht="16.6" customHeight="1">
      <c r="A287" t="s" s="101">
        <v>466</v>
      </c>
      <c r="B287" t="s" s="35">
        <v>312</v>
      </c>
      <c r="C287" t="b" s="103">
        <v>1</v>
      </c>
      <c r="D287" t="s" s="35">
        <v>258</v>
      </c>
      <c r="E287" t="s" s="101">
        <v>248</v>
      </c>
      <c r="F287" t="s" s="101">
        <v>482</v>
      </c>
      <c r="G287" s="111">
        <v>0.132629122047841</v>
      </c>
      <c r="H287" s="111">
        <v>25.8434837916176</v>
      </c>
      <c r="I287" t="str" s="42" cm="1">
        <f t="array" ref="I287">B287&amp;"|"&amp;D287</f>
        <v>Mixed|900to1200</v>
      </c>
      <c r="J287" s="111">
        <v>0.132629122047841</v>
      </c>
      <c r="K287" s="111">
        <v>25.8434837916176</v>
      </c>
      <c r="L287" s="111"/>
      <c r="M287" s="111"/>
      <c r="N287" s="110"/>
    </row>
    <row r="288" ht="16.6" customHeight="1">
      <c r="A288" t="s" s="101">
        <v>483</v>
      </c>
      <c r="B288" t="s" s="35">
        <v>246</v>
      </c>
      <c r="C288" t="b" s="103">
        <v>1</v>
      </c>
      <c r="D288" t="s" s="35">
        <v>247</v>
      </c>
      <c r="E288" t="s" s="101">
        <v>248</v>
      </c>
      <c r="F288" t="s" s="101">
        <v>484</v>
      </c>
      <c r="G288" s="111">
        <v>0.1</v>
      </c>
      <c r="H288" s="111">
        <v>28.76</v>
      </c>
      <c r="I288" t="str" s="42" cm="1">
        <f t="array" ref="I288">B288&amp;"|"&amp;D288</f>
        <v>Cereals|700to900</v>
      </c>
      <c r="J288" s="111">
        <v>0.583333333333333</v>
      </c>
      <c r="K288" s="111">
        <v>23.81</v>
      </c>
      <c r="L288" s="111">
        <v>0.4825</v>
      </c>
      <c r="M288" s="111">
        <v>25.5</v>
      </c>
      <c r="N288" s="110"/>
    </row>
    <row r="289" ht="16.6" customHeight="1">
      <c r="A289" t="s" s="101">
        <v>483</v>
      </c>
      <c r="B289" t="s" s="35">
        <v>246</v>
      </c>
      <c r="C289" t="b" s="103">
        <v>1</v>
      </c>
      <c r="D289" t="s" s="35">
        <v>247</v>
      </c>
      <c r="E289" t="s" s="101">
        <v>252</v>
      </c>
      <c r="F289" t="s" s="101">
        <v>485</v>
      </c>
      <c r="G289" s="111">
        <v>0.7</v>
      </c>
      <c r="H289" s="111">
        <v>22.06</v>
      </c>
      <c r="I289" t="str" s="42" cm="1">
        <f t="array" ref="I289">B289&amp;"|"&amp;D289</f>
        <v>Cereals|700to900</v>
      </c>
      <c r="J289" s="111"/>
      <c r="K289" s="111"/>
      <c r="L289" s="111"/>
      <c r="M289" s="111"/>
      <c r="N289" s="110"/>
    </row>
    <row r="290" ht="16.6" customHeight="1">
      <c r="A290" t="s" s="101">
        <v>483</v>
      </c>
      <c r="B290" t="s" s="35">
        <v>246</v>
      </c>
      <c r="C290" t="b" s="103">
        <v>1</v>
      </c>
      <c r="D290" t="s" s="35">
        <v>247</v>
      </c>
      <c r="E290" t="s" s="101">
        <v>255</v>
      </c>
      <c r="F290" t="s" s="101">
        <v>486</v>
      </c>
      <c r="G290" s="111">
        <v>0.95</v>
      </c>
      <c r="H290" s="111">
        <v>20.61</v>
      </c>
      <c r="I290" t="str" s="42" cm="1">
        <f t="array" ref="I290">B290&amp;"|"&amp;D290</f>
        <v>Cereals|700to900</v>
      </c>
      <c r="J290" s="111"/>
      <c r="K290" s="111"/>
      <c r="L290" s="111"/>
      <c r="M290" s="111"/>
      <c r="N290" s="110"/>
    </row>
    <row r="291" ht="16.6" customHeight="1">
      <c r="A291" t="s" s="101">
        <v>483</v>
      </c>
      <c r="B291" t="s" s="35">
        <v>246</v>
      </c>
      <c r="C291" t="b" s="103">
        <v>1</v>
      </c>
      <c r="D291" t="s" s="35">
        <v>258</v>
      </c>
      <c r="E291" t="s" s="101">
        <v>248</v>
      </c>
      <c r="F291" t="s" s="101">
        <v>487</v>
      </c>
      <c r="G291" s="111">
        <v>0.18</v>
      </c>
      <c r="H291" s="111">
        <v>30.57</v>
      </c>
      <c r="I291" t="str" s="42" cm="1">
        <f t="array" ref="I291">B291&amp;"|"&amp;D291</f>
        <v>Cereals|900to1200</v>
      </c>
      <c r="J291" s="111">
        <v>0.18</v>
      </c>
      <c r="K291" s="111">
        <v>30.57</v>
      </c>
      <c r="L291" s="111"/>
      <c r="M291" s="111"/>
      <c r="N291" s="110"/>
    </row>
    <row r="292" ht="16.6" customHeight="1">
      <c r="A292" t="s" s="101">
        <v>483</v>
      </c>
      <c r="B292" t="s" s="35">
        <v>261</v>
      </c>
      <c r="C292" t="b" s="103">
        <v>1</v>
      </c>
      <c r="D292" t="s" s="35">
        <v>247</v>
      </c>
      <c r="E292" t="s" s="101">
        <v>248</v>
      </c>
      <c r="F292" t="s" s="101">
        <v>488</v>
      </c>
      <c r="G292" s="111">
        <v>0.08</v>
      </c>
      <c r="H292" s="111">
        <v>21.65</v>
      </c>
      <c r="I292" t="str" s="42" cm="1">
        <f t="array" ref="I292">B292&amp;"|"&amp;D292</f>
        <v>General|700to900</v>
      </c>
      <c r="J292" s="111">
        <v>0.433333333333333</v>
      </c>
      <c r="K292" s="111">
        <v>17.5466666666667</v>
      </c>
      <c r="L292" s="111">
        <v>0.36</v>
      </c>
      <c r="M292" s="111">
        <v>18.955</v>
      </c>
      <c r="N292" s="110"/>
    </row>
    <row r="293" ht="16.6" customHeight="1">
      <c r="A293" t="s" s="101">
        <v>483</v>
      </c>
      <c r="B293" t="s" s="35">
        <v>261</v>
      </c>
      <c r="C293" t="b" s="103">
        <v>1</v>
      </c>
      <c r="D293" t="s" s="35">
        <v>247</v>
      </c>
      <c r="E293" t="s" s="101">
        <v>252</v>
      </c>
      <c r="F293" t="s" s="101">
        <v>489</v>
      </c>
      <c r="G293" s="111">
        <v>0.49</v>
      </c>
      <c r="H293" s="111">
        <v>16.23</v>
      </c>
      <c r="I293" t="str" s="42" cm="1">
        <f t="array" ref="I293">B293&amp;"|"&amp;D293</f>
        <v>General|700to900</v>
      </c>
      <c r="J293" s="111"/>
      <c r="K293" s="111"/>
      <c r="L293" s="111"/>
      <c r="M293" s="111"/>
      <c r="N293" s="110"/>
    </row>
    <row r="294" ht="16.6" customHeight="1">
      <c r="A294" t="s" s="101">
        <v>483</v>
      </c>
      <c r="B294" t="s" s="35">
        <v>261</v>
      </c>
      <c r="C294" t="b" s="103">
        <v>1</v>
      </c>
      <c r="D294" t="s" s="35">
        <v>247</v>
      </c>
      <c r="E294" t="s" s="101">
        <v>255</v>
      </c>
      <c r="F294" t="s" s="101">
        <v>490</v>
      </c>
      <c r="G294" s="111">
        <v>0.73</v>
      </c>
      <c r="H294" s="111">
        <v>14.76</v>
      </c>
      <c r="I294" t="str" s="42" cm="1">
        <f t="array" ref="I294">B294&amp;"|"&amp;D294</f>
        <v>General|700to900</v>
      </c>
      <c r="J294" s="111"/>
      <c r="K294" s="111"/>
      <c r="L294" s="111"/>
      <c r="M294" s="111"/>
      <c r="N294" s="110"/>
    </row>
    <row r="295" ht="16.6" customHeight="1">
      <c r="A295" t="s" s="101">
        <v>483</v>
      </c>
      <c r="B295" t="s" s="35">
        <v>261</v>
      </c>
      <c r="C295" t="b" s="103">
        <v>1</v>
      </c>
      <c r="D295" t="s" s="35">
        <v>258</v>
      </c>
      <c r="E295" t="s" s="101">
        <v>248</v>
      </c>
      <c r="F295" t="s" s="101">
        <v>491</v>
      </c>
      <c r="G295" s="111">
        <v>0.14</v>
      </c>
      <c r="H295" s="111">
        <v>23.18</v>
      </c>
      <c r="I295" t="str" s="42" cm="1">
        <f t="array" ref="I295">B295&amp;"|"&amp;D295</f>
        <v>General|900to1200</v>
      </c>
      <c r="J295" s="111">
        <v>0.14</v>
      </c>
      <c r="K295" s="111">
        <v>23.18</v>
      </c>
      <c r="L295" s="111"/>
      <c r="M295" s="111"/>
      <c r="N295" s="110"/>
    </row>
    <row r="296" ht="16.6" customHeight="1">
      <c r="A296" t="s" s="101">
        <v>483</v>
      </c>
      <c r="B296" t="s" s="35">
        <v>272</v>
      </c>
      <c r="C296" t="b" s="103">
        <v>1</v>
      </c>
      <c r="D296" t="s" s="35">
        <v>247</v>
      </c>
      <c r="E296" t="s" s="101">
        <v>248</v>
      </c>
      <c r="F296" t="s" s="101">
        <v>492</v>
      </c>
      <c r="G296" s="111">
        <v>0.09</v>
      </c>
      <c r="H296" s="111">
        <v>21.82</v>
      </c>
      <c r="I296" t="str" s="42" cm="1">
        <f t="array" ref="I296">B296&amp;"|"&amp;D296</f>
        <v>Horticulture|700to900</v>
      </c>
      <c r="J296" s="111">
        <v>0.47</v>
      </c>
      <c r="K296" s="111">
        <v>18.11</v>
      </c>
      <c r="L296" s="111">
        <v>0.366666666666667</v>
      </c>
      <c r="M296" s="111">
        <v>19.88</v>
      </c>
      <c r="N296" s="110"/>
    </row>
    <row r="297" ht="16.6" customHeight="1">
      <c r="A297" t="s" s="101">
        <v>483</v>
      </c>
      <c r="B297" t="s" s="35">
        <v>272</v>
      </c>
      <c r="C297" t="b" s="103">
        <v>1</v>
      </c>
      <c r="D297" t="s" s="35">
        <v>247</v>
      </c>
      <c r="E297" t="s" s="101">
        <v>255</v>
      </c>
      <c r="F297" t="s" s="101">
        <v>493</v>
      </c>
      <c r="G297" s="111">
        <v>0.85</v>
      </c>
      <c r="H297" s="111">
        <v>14.4</v>
      </c>
      <c r="I297" t="str" s="42" cm="1">
        <f t="array" ref="I297">B297&amp;"|"&amp;D297</f>
        <v>Horticulture|700to900</v>
      </c>
      <c r="J297" s="111"/>
      <c r="K297" s="111"/>
      <c r="L297" s="111"/>
      <c r="M297" s="111"/>
      <c r="N297" s="110"/>
    </row>
    <row r="298" ht="16.6" customHeight="1">
      <c r="A298" t="s" s="101">
        <v>483</v>
      </c>
      <c r="B298" t="s" s="35">
        <v>272</v>
      </c>
      <c r="C298" t="b" s="103">
        <v>1</v>
      </c>
      <c r="D298" t="s" s="35">
        <v>258</v>
      </c>
      <c r="E298" t="s" s="101">
        <v>248</v>
      </c>
      <c r="F298" t="s" s="101">
        <v>494</v>
      </c>
      <c r="G298" s="111">
        <v>0.16</v>
      </c>
      <c r="H298" s="111">
        <v>23.42</v>
      </c>
      <c r="I298" t="str" s="42" cm="1">
        <f t="array" ref="I298">B298&amp;"|"&amp;D298</f>
        <v>Horticulture|900to1200</v>
      </c>
      <c r="J298" s="111">
        <v>0.16</v>
      </c>
      <c r="K298" s="111">
        <v>23.42</v>
      </c>
      <c r="L298" s="111"/>
      <c r="M298" s="111"/>
      <c r="N298" s="110"/>
    </row>
    <row r="299" ht="16.6" customHeight="1">
      <c r="A299" t="s" s="101">
        <v>483</v>
      </c>
      <c r="B299" t="s" s="35">
        <v>288</v>
      </c>
      <c r="C299" t="b" s="103">
        <v>1</v>
      </c>
      <c r="D299" t="s" s="35">
        <v>247</v>
      </c>
      <c r="E299" t="s" s="101">
        <v>248</v>
      </c>
      <c r="F299" t="s" s="101">
        <v>495</v>
      </c>
      <c r="G299" s="111">
        <v>0.09</v>
      </c>
      <c r="H299" s="111">
        <v>78.56</v>
      </c>
      <c r="I299" t="str" s="42" cm="1">
        <f t="array" ref="I299">B299&amp;"|"&amp;D299</f>
        <v>Poultry|700to900</v>
      </c>
      <c r="J299" s="111">
        <v>0.09</v>
      </c>
      <c r="K299" s="111">
        <v>78.56</v>
      </c>
      <c r="L299" s="111">
        <v>0.13</v>
      </c>
      <c r="M299" s="111">
        <v>81.1366666666667</v>
      </c>
      <c r="N299" s="110"/>
    </row>
    <row r="300" ht="16.6" customHeight="1">
      <c r="A300" t="s" s="101">
        <v>483</v>
      </c>
      <c r="B300" t="s" s="35">
        <v>288</v>
      </c>
      <c r="C300" t="b" s="103">
        <v>0</v>
      </c>
      <c r="D300" t="s" s="35">
        <v>258</v>
      </c>
      <c r="E300" t="s" s="101">
        <v>248</v>
      </c>
      <c r="F300" t="s" s="101">
        <v>496</v>
      </c>
      <c r="G300" s="111">
        <v>0.15</v>
      </c>
      <c r="H300" s="111">
        <v>82.28</v>
      </c>
      <c r="I300" t="str" s="42" cm="1">
        <f t="array" ref="I300">B300&amp;"|"&amp;D300</f>
        <v>Poultry|900to1200</v>
      </c>
      <c r="J300" s="111">
        <v>0.15</v>
      </c>
      <c r="K300" s="111">
        <v>82.28</v>
      </c>
      <c r="L300" s="111"/>
      <c r="M300" s="111"/>
      <c r="N300" s="110"/>
    </row>
    <row r="301" ht="16.6" customHeight="1">
      <c r="A301" t="s" s="101">
        <v>483</v>
      </c>
      <c r="B301" t="s" s="35">
        <v>288</v>
      </c>
      <c r="C301" t="b" s="103">
        <v>1</v>
      </c>
      <c r="D301" t="s" s="35">
        <v>258</v>
      </c>
      <c r="E301" t="s" s="101">
        <v>248</v>
      </c>
      <c r="F301" t="s" s="101">
        <v>497</v>
      </c>
      <c r="G301" s="111">
        <v>0.15</v>
      </c>
      <c r="H301" s="111">
        <v>82.56999999999999</v>
      </c>
      <c r="I301" t="str" s="42" cm="1">
        <f t="array" ref="I301">B301&amp;"|"&amp;D301</f>
        <v>Poultry|900to1200</v>
      </c>
      <c r="J301" s="111"/>
      <c r="K301" s="111"/>
      <c r="L301" s="111"/>
      <c r="M301" s="111"/>
      <c r="N301" s="110"/>
    </row>
    <row r="302" ht="16.6" customHeight="1">
      <c r="A302" t="s" s="101">
        <v>483</v>
      </c>
      <c r="B302" t="s" s="35">
        <v>295</v>
      </c>
      <c r="C302" t="b" s="103">
        <v>1</v>
      </c>
      <c r="D302" t="s" s="35">
        <v>247</v>
      </c>
      <c r="E302" t="s" s="101">
        <v>248</v>
      </c>
      <c r="F302" t="s" s="101">
        <v>498</v>
      </c>
      <c r="G302" s="111">
        <v>0.12</v>
      </c>
      <c r="H302" s="111">
        <v>47.12</v>
      </c>
      <c r="I302" t="str" s="42" cm="1">
        <f t="array" ref="I302">B302&amp;"|"&amp;D302</f>
        <v>Dairy|700to900</v>
      </c>
      <c r="J302" s="111">
        <v>0.68</v>
      </c>
      <c r="K302" s="111">
        <v>34.14</v>
      </c>
      <c r="L302" s="111">
        <v>0.68</v>
      </c>
      <c r="M302" s="111">
        <v>34.14</v>
      </c>
      <c r="N302" s="110"/>
    </row>
    <row r="303" ht="16.6" customHeight="1">
      <c r="A303" t="s" s="101">
        <v>483</v>
      </c>
      <c r="B303" t="s" s="35">
        <v>295</v>
      </c>
      <c r="C303" t="b" s="103">
        <v>1</v>
      </c>
      <c r="D303" t="s" s="35">
        <v>247</v>
      </c>
      <c r="E303" t="s" s="101">
        <v>255</v>
      </c>
      <c r="F303" t="s" s="101">
        <v>499</v>
      </c>
      <c r="G303" s="111">
        <v>1.24</v>
      </c>
      <c r="H303" s="111">
        <v>21.16</v>
      </c>
      <c r="I303" t="str" s="42" cm="1">
        <f t="array" ref="I303">B303&amp;"|"&amp;D303</f>
        <v>Dairy|700to900</v>
      </c>
      <c r="J303" s="111"/>
      <c r="K303" s="111"/>
      <c r="L303" s="111"/>
      <c r="M303" s="111"/>
      <c r="N303" s="110"/>
    </row>
    <row r="304" ht="16.6" customHeight="1">
      <c r="A304" t="s" s="101">
        <v>483</v>
      </c>
      <c r="B304" t="s" s="35">
        <v>301</v>
      </c>
      <c r="C304" t="b" s="103">
        <v>1</v>
      </c>
      <c r="D304" t="s" s="35">
        <v>247</v>
      </c>
      <c r="E304" t="s" s="101">
        <v>248</v>
      </c>
      <c r="F304" t="s" s="101">
        <v>500</v>
      </c>
      <c r="G304" s="111">
        <v>0.06</v>
      </c>
      <c r="H304" s="111">
        <v>13.13</v>
      </c>
      <c r="I304" t="str" s="42" cm="1">
        <f t="array" ref="I304">B304&amp;"|"&amp;D304</f>
        <v>Lowland|700to900</v>
      </c>
      <c r="J304" s="111">
        <v>0.28</v>
      </c>
      <c r="K304" s="111">
        <v>10.21</v>
      </c>
      <c r="L304" s="111">
        <v>0.212</v>
      </c>
      <c r="M304" s="111">
        <v>11.756</v>
      </c>
      <c r="N304" s="110"/>
    </row>
    <row r="305" ht="16.6" customHeight="1">
      <c r="A305" t="s" s="101">
        <v>483</v>
      </c>
      <c r="B305" t="s" s="35">
        <v>301</v>
      </c>
      <c r="C305" t="b" s="103">
        <v>1</v>
      </c>
      <c r="D305" t="s" s="35">
        <v>247</v>
      </c>
      <c r="E305" t="s" s="101">
        <v>252</v>
      </c>
      <c r="F305" t="s" s="101">
        <v>501</v>
      </c>
      <c r="G305" s="111">
        <v>0.18</v>
      </c>
      <c r="H305" s="111">
        <v>10.16</v>
      </c>
      <c r="I305" t="str" s="42" cm="1">
        <f t="array" ref="I305">B305&amp;"|"&amp;D305</f>
        <v>Lowland|700to900</v>
      </c>
      <c r="J305" s="111"/>
      <c r="K305" s="111"/>
      <c r="L305" s="111"/>
      <c r="M305" s="111"/>
      <c r="N305" s="110"/>
    </row>
    <row r="306" ht="16.6" customHeight="1">
      <c r="A306" t="s" s="101">
        <v>483</v>
      </c>
      <c r="B306" t="s" s="35">
        <v>301</v>
      </c>
      <c r="C306" t="b" s="103">
        <v>1</v>
      </c>
      <c r="D306" t="s" s="35">
        <v>247</v>
      </c>
      <c r="E306" t="s" s="101">
        <v>255</v>
      </c>
      <c r="F306" t="s" s="101">
        <v>502</v>
      </c>
      <c r="G306" s="111">
        <v>0.6</v>
      </c>
      <c r="H306" s="111">
        <v>7.34</v>
      </c>
      <c r="I306" t="str" s="42" cm="1">
        <f t="array" ref="I306">B306&amp;"|"&amp;D306</f>
        <v>Lowland|700to900</v>
      </c>
      <c r="J306" s="111"/>
      <c r="K306" s="111"/>
      <c r="L306" s="111"/>
      <c r="M306" s="111"/>
      <c r="N306" s="110"/>
    </row>
    <row r="307" ht="16.6" customHeight="1">
      <c r="A307" t="s" s="101">
        <v>483</v>
      </c>
      <c r="B307" t="s" s="35">
        <v>301</v>
      </c>
      <c r="C307" t="b" s="103">
        <v>0</v>
      </c>
      <c r="D307" t="s" s="35">
        <v>258</v>
      </c>
      <c r="E307" t="s" s="101">
        <v>248</v>
      </c>
      <c r="F307" t="s" s="101">
        <v>503</v>
      </c>
      <c r="G307" s="111">
        <v>0.11</v>
      </c>
      <c r="H307" s="111">
        <v>14.12</v>
      </c>
      <c r="I307" t="str" s="42" cm="1">
        <f t="array" ref="I307">B307&amp;"|"&amp;D307</f>
        <v>Lowland|900to1200</v>
      </c>
      <c r="J307" s="111">
        <v>0.11</v>
      </c>
      <c r="K307" s="111">
        <v>14.12</v>
      </c>
      <c r="L307" s="111"/>
      <c r="M307" s="111"/>
      <c r="N307" s="110"/>
    </row>
    <row r="308" ht="16.6" customHeight="1">
      <c r="A308" t="s" s="101">
        <v>483</v>
      </c>
      <c r="B308" t="s" s="35">
        <v>301</v>
      </c>
      <c r="C308" t="b" s="103">
        <v>1</v>
      </c>
      <c r="D308" t="s" s="35">
        <v>258</v>
      </c>
      <c r="E308" t="s" s="101">
        <v>248</v>
      </c>
      <c r="F308" t="s" s="101">
        <v>504</v>
      </c>
      <c r="G308" s="111">
        <v>0.11</v>
      </c>
      <c r="H308" s="111">
        <v>14.03</v>
      </c>
      <c r="I308" t="str" s="42" cm="1">
        <f t="array" ref="I308">B308&amp;"|"&amp;D308</f>
        <v>Lowland|900to1200</v>
      </c>
      <c r="J308" s="111"/>
      <c r="K308" s="111"/>
      <c r="L308" s="111"/>
      <c r="M308" s="111"/>
      <c r="N308" s="110"/>
    </row>
    <row r="309" ht="16.6" customHeight="1">
      <c r="A309" t="s" s="101">
        <v>483</v>
      </c>
      <c r="B309" t="s" s="35">
        <v>312</v>
      </c>
      <c r="C309" t="b" s="103">
        <v>1</v>
      </c>
      <c r="D309" t="s" s="35">
        <v>247</v>
      </c>
      <c r="E309" t="s" s="101">
        <v>248</v>
      </c>
      <c r="F309" t="s" s="101">
        <v>505</v>
      </c>
      <c r="G309" s="111">
        <v>0.1</v>
      </c>
      <c r="H309" s="111">
        <v>26.32</v>
      </c>
      <c r="I309" t="str" s="42" cm="1">
        <f t="array" ref="I309">B309&amp;"|"&amp;D309</f>
        <v>Mixed|700to900</v>
      </c>
      <c r="J309" s="111">
        <v>0.335</v>
      </c>
      <c r="K309" s="111">
        <v>23.26</v>
      </c>
      <c r="L309" s="111">
        <v>0.28</v>
      </c>
      <c r="M309" s="111">
        <v>24.8233333333333</v>
      </c>
      <c r="N309" s="110"/>
    </row>
    <row r="310" ht="16.6" customHeight="1">
      <c r="A310" t="s" s="101">
        <v>483</v>
      </c>
      <c r="B310" t="s" s="35">
        <v>312</v>
      </c>
      <c r="C310" t="b" s="103">
        <v>1</v>
      </c>
      <c r="D310" t="s" s="35">
        <v>247</v>
      </c>
      <c r="E310" t="s" s="101">
        <v>252</v>
      </c>
      <c r="F310" t="s" s="101">
        <v>506</v>
      </c>
      <c r="G310" s="111">
        <v>0.57</v>
      </c>
      <c r="H310" s="111">
        <v>20.2</v>
      </c>
      <c r="I310" t="str" s="42" cm="1">
        <f t="array" ref="I310">B310&amp;"|"&amp;D310</f>
        <v>Mixed|700to900</v>
      </c>
      <c r="J310" s="111"/>
      <c r="K310" s="111"/>
      <c r="L310" s="111"/>
      <c r="M310" s="111"/>
      <c r="N310" s="110"/>
    </row>
    <row r="311" ht="16.6" customHeight="1">
      <c r="A311" t="s" s="101">
        <v>483</v>
      </c>
      <c r="B311" t="s" s="35">
        <v>312</v>
      </c>
      <c r="C311" t="b" s="103">
        <v>1</v>
      </c>
      <c r="D311" t="s" s="35">
        <v>258</v>
      </c>
      <c r="E311" t="s" s="101">
        <v>248</v>
      </c>
      <c r="F311" t="s" s="101">
        <v>507</v>
      </c>
      <c r="G311" s="111">
        <v>0.17</v>
      </c>
      <c r="H311" s="111">
        <v>27.95</v>
      </c>
      <c r="I311" t="str" s="42" cm="1">
        <f t="array" ref="I311">B311&amp;"|"&amp;D311</f>
        <v>Mixed|900to1200</v>
      </c>
      <c r="J311" s="111">
        <v>0.17</v>
      </c>
      <c r="K311" s="111">
        <v>27.95</v>
      </c>
      <c r="L311" s="111"/>
      <c r="M311" s="111"/>
      <c r="N311" s="110"/>
    </row>
    <row r="312" ht="16.6" customHeight="1">
      <c r="A312" t="s" s="101">
        <v>508</v>
      </c>
      <c r="B312" t="s" s="35">
        <v>246</v>
      </c>
      <c r="C312" t="b" s="103">
        <v>1</v>
      </c>
      <c r="D312" t="s" s="35">
        <v>247</v>
      </c>
      <c r="E312" t="s" s="101">
        <v>248</v>
      </c>
      <c r="F312" t="s" s="101">
        <v>509</v>
      </c>
      <c r="G312" s="111">
        <v>0.130246757820689</v>
      </c>
      <c r="H312" s="111">
        <v>27.7689025359943</v>
      </c>
      <c r="I312" t="str" s="42" cm="1">
        <f t="array" ref="I312">B312&amp;"|"&amp;D312</f>
        <v>Cereals|700to900</v>
      </c>
      <c r="J312" s="111">
        <v>0.594930589412842</v>
      </c>
      <c r="K312" s="111">
        <v>22.8422785118413</v>
      </c>
      <c r="L312" s="111">
        <v>0.814535953601792</v>
      </c>
      <c r="M312" s="111">
        <v>26.833462845367</v>
      </c>
      <c r="N312" s="110"/>
    </row>
    <row r="313" ht="16.6" customHeight="1">
      <c r="A313" t="s" s="101">
        <v>508</v>
      </c>
      <c r="B313" t="s" s="35">
        <v>246</v>
      </c>
      <c r="C313" t="b" s="103">
        <v>0</v>
      </c>
      <c r="D313" t="s" s="35">
        <v>247</v>
      </c>
      <c r="E313" t="s" s="101">
        <v>252</v>
      </c>
      <c r="F313" t="s" s="101">
        <v>510</v>
      </c>
      <c r="G313" s="111">
        <v>0.695520414527745</v>
      </c>
      <c r="H313" s="111">
        <v>21.1835820852938</v>
      </c>
      <c r="I313" t="str" s="42" cm="1">
        <f t="array" ref="I313">B313&amp;"|"&amp;D313</f>
        <v>Cereals|700to900</v>
      </c>
      <c r="J313" s="111"/>
      <c r="K313" s="111"/>
      <c r="L313" s="111"/>
      <c r="M313" s="111"/>
      <c r="N313" s="110"/>
    </row>
    <row r="314" ht="16.6" customHeight="1">
      <c r="A314" t="s" s="101">
        <v>508</v>
      </c>
      <c r="B314" t="s" s="35">
        <v>246</v>
      </c>
      <c r="C314" t="b" s="103">
        <v>1</v>
      </c>
      <c r="D314" t="s" s="35">
        <v>247</v>
      </c>
      <c r="E314" t="s" s="101">
        <v>252</v>
      </c>
      <c r="F314" t="s" s="101">
        <v>511</v>
      </c>
      <c r="G314" s="111">
        <v>0.695479061156645</v>
      </c>
      <c r="H314" s="111">
        <v>21.1253952492901</v>
      </c>
      <c r="I314" t="str" s="42" cm="1">
        <f t="array" ref="I314">B314&amp;"|"&amp;D314</f>
        <v>Cereals|700to900</v>
      </c>
      <c r="J314" s="111"/>
      <c r="K314" s="111"/>
      <c r="L314" s="111"/>
      <c r="M314" s="111"/>
      <c r="N314" s="110"/>
    </row>
    <row r="315" ht="16.6" customHeight="1">
      <c r="A315" t="s" s="101">
        <v>508</v>
      </c>
      <c r="B315" t="s" s="35">
        <v>246</v>
      </c>
      <c r="C315" t="b" s="103">
        <v>1</v>
      </c>
      <c r="D315" t="s" s="35">
        <v>247</v>
      </c>
      <c r="E315" t="s" s="101">
        <v>255</v>
      </c>
      <c r="F315" t="s" s="101">
        <v>512</v>
      </c>
      <c r="G315" s="111">
        <v>0.959024595890092</v>
      </c>
      <c r="H315" s="111">
        <v>19.5743509142359</v>
      </c>
      <c r="I315" t="str" s="42" cm="1">
        <f t="array" ref="I315">B315&amp;"|"&amp;D315</f>
        <v>Cereals|700to900</v>
      </c>
      <c r="J315" s="111"/>
      <c r="K315" s="111"/>
      <c r="L315" s="111"/>
      <c r="M315" s="111"/>
      <c r="N315" s="110"/>
    </row>
    <row r="316" ht="16.6" customHeight="1">
      <c r="A316" t="s" s="101">
        <v>508</v>
      </c>
      <c r="B316" t="s" s="35">
        <v>246</v>
      </c>
      <c r="C316" t="b" s="103">
        <v>0</v>
      </c>
      <c r="D316" t="s" s="35">
        <v>258</v>
      </c>
      <c r="E316" t="s" s="101">
        <v>248</v>
      </c>
      <c r="F316" t="s" s="101">
        <v>513</v>
      </c>
      <c r="G316" s="111">
        <v>0.229947969290909</v>
      </c>
      <c r="H316" s="111">
        <v>29.5894540574155</v>
      </c>
      <c r="I316" t="str" s="42" cm="1">
        <f t="array" ref="I316">B316&amp;"|"&amp;D316</f>
        <v>Cereals|900to1200</v>
      </c>
      <c r="J316" s="111">
        <v>0.229947969290909</v>
      </c>
      <c r="K316" s="111">
        <v>29.5894540574155</v>
      </c>
      <c r="L316" s="111"/>
      <c r="M316" s="111"/>
      <c r="N316" s="110"/>
    </row>
    <row r="317" ht="16.6" customHeight="1">
      <c r="A317" t="s" s="101">
        <v>508</v>
      </c>
      <c r="B317" t="s" s="35">
        <v>246</v>
      </c>
      <c r="C317" t="b" s="103">
        <v>1</v>
      </c>
      <c r="D317" t="s" s="35">
        <v>258</v>
      </c>
      <c r="E317" t="s" s="101">
        <v>248</v>
      </c>
      <c r="F317" t="s" s="101">
        <v>514</v>
      </c>
      <c r="G317" s="111">
        <v>0.229940773973396</v>
      </c>
      <c r="H317" s="111">
        <v>29.5003246776892</v>
      </c>
      <c r="I317" t="str" s="42" cm="1">
        <f t="array" ref="I317">B317&amp;"|"&amp;D317</f>
        <v>Cereals|900to1200</v>
      </c>
      <c r="J317" s="111"/>
      <c r="K317" s="111"/>
      <c r="L317" s="111"/>
      <c r="M317" s="111"/>
      <c r="N317" s="110"/>
    </row>
    <row r="318" ht="16.6" customHeight="1">
      <c r="A318" t="s" s="101">
        <v>508</v>
      </c>
      <c r="B318" t="s" s="35">
        <v>246</v>
      </c>
      <c r="C318" t="b" s="103">
        <v>1</v>
      </c>
      <c r="D318" t="s" s="35">
        <v>336</v>
      </c>
      <c r="E318" t="s" s="101">
        <v>252</v>
      </c>
      <c r="F318" t="s" s="101">
        <v>515</v>
      </c>
      <c r="G318" s="111">
        <v>2.76159210255307</v>
      </c>
      <c r="H318" s="111">
        <v>39.0922303976504</v>
      </c>
      <c r="I318" t="str" s="42" cm="1">
        <f t="array" ref="I318">B318&amp;"|"&amp;D318</f>
        <v>Cereals|Over1500</v>
      </c>
      <c r="J318" s="111">
        <v>2.76159210255307</v>
      </c>
      <c r="K318" s="111">
        <v>39.0922303976504</v>
      </c>
      <c r="L318" s="111"/>
      <c r="M318" s="111"/>
      <c r="N318" s="110"/>
    </row>
    <row r="319" ht="16.6" customHeight="1">
      <c r="A319" t="s" s="101">
        <v>508</v>
      </c>
      <c r="B319" t="s" s="35">
        <v>261</v>
      </c>
      <c r="C319" t="b" s="103">
        <v>1</v>
      </c>
      <c r="D319" t="s" s="35">
        <v>247</v>
      </c>
      <c r="E319" t="s" s="101">
        <v>248</v>
      </c>
      <c r="F319" t="s" s="101">
        <v>517</v>
      </c>
      <c r="G319" s="111">
        <v>0.109205134582763</v>
      </c>
      <c r="H319" s="111">
        <v>25.5222794134274</v>
      </c>
      <c r="I319" t="str" s="42" cm="1">
        <f t="array" ref="I319">B319&amp;"|"&amp;D319</f>
        <v>General|700to900</v>
      </c>
      <c r="J319" s="111">
        <v>0.478042901034701</v>
      </c>
      <c r="K319" s="111">
        <v>20.0700727460015</v>
      </c>
      <c r="L319" s="111">
        <v>0.41634047076786</v>
      </c>
      <c r="M319" s="111">
        <v>23.0129329110615</v>
      </c>
      <c r="N319" s="110"/>
    </row>
    <row r="320" ht="16.6" customHeight="1">
      <c r="A320" t="s" s="101">
        <v>508</v>
      </c>
      <c r="B320" t="s" s="35">
        <v>261</v>
      </c>
      <c r="C320" t="b" s="103">
        <v>0</v>
      </c>
      <c r="D320" t="s" s="35">
        <v>247</v>
      </c>
      <c r="E320" t="s" s="101">
        <v>252</v>
      </c>
      <c r="F320" t="s" s="101">
        <v>518</v>
      </c>
      <c r="G320" s="111">
        <v>0.537499412178866</v>
      </c>
      <c r="H320" s="111">
        <v>18.4167200351928</v>
      </c>
      <c r="I320" t="str" s="42" cm="1">
        <f t="array" ref="I320">B320&amp;"|"&amp;D320</f>
        <v>General|700to900</v>
      </c>
      <c r="J320" s="111"/>
      <c r="K320" s="111"/>
      <c r="L320" s="111"/>
      <c r="M320" s="111"/>
      <c r="N320" s="110"/>
    </row>
    <row r="321" ht="16.6" customHeight="1">
      <c r="A321" t="s" s="101">
        <v>508</v>
      </c>
      <c r="B321" t="s" s="35">
        <v>261</v>
      </c>
      <c r="C321" t="b" s="103">
        <v>1</v>
      </c>
      <c r="D321" t="s" s="35">
        <v>247</v>
      </c>
      <c r="E321" t="s" s="101">
        <v>252</v>
      </c>
      <c r="F321" t="s" s="101">
        <v>519</v>
      </c>
      <c r="G321" s="111">
        <v>0.537499412178866</v>
      </c>
      <c r="H321" s="111">
        <v>18.3707044248858</v>
      </c>
      <c r="I321" t="str" s="42" cm="1">
        <f t="array" ref="I321">B321&amp;"|"&amp;D321</f>
        <v>General|700to900</v>
      </c>
      <c r="J321" s="111"/>
      <c r="K321" s="111"/>
      <c r="L321" s="111"/>
      <c r="M321" s="111"/>
      <c r="N321" s="110"/>
    </row>
    <row r="322" ht="16.6" customHeight="1">
      <c r="A322" t="s" s="101">
        <v>508</v>
      </c>
      <c r="B322" t="s" s="35">
        <v>261</v>
      </c>
      <c r="C322" t="b" s="103">
        <v>1</v>
      </c>
      <c r="D322" t="s" s="35">
        <v>247</v>
      </c>
      <c r="E322" t="s" s="101">
        <v>255</v>
      </c>
      <c r="F322" t="s" s="101">
        <v>520</v>
      </c>
      <c r="G322" s="111">
        <v>0.787424156342473</v>
      </c>
      <c r="H322" s="111">
        <v>16.2712187893843</v>
      </c>
      <c r="I322" t="str" s="42" cm="1">
        <f t="array" ref="I322">B322&amp;"|"&amp;D322</f>
        <v>General|700to900</v>
      </c>
      <c r="J322" s="111"/>
      <c r="K322" s="111"/>
      <c r="L322" s="111"/>
      <c r="M322" s="111"/>
      <c r="N322" s="110"/>
    </row>
    <row r="323" ht="16.6" customHeight="1">
      <c r="A323" t="s" s="101">
        <v>508</v>
      </c>
      <c r="B323" t="s" s="35">
        <v>261</v>
      </c>
      <c r="C323" t="b" s="103">
        <v>0</v>
      </c>
      <c r="D323" t="s" s="35">
        <v>258</v>
      </c>
      <c r="E323" t="s" s="101">
        <v>248</v>
      </c>
      <c r="F323" t="s" s="101">
        <v>521</v>
      </c>
      <c r="G323" s="111">
        <v>0.197803526109964</v>
      </c>
      <c r="H323" s="111">
        <v>27.2238317585905</v>
      </c>
      <c r="I323" t="str" s="42" cm="1">
        <f t="array" ref="I323">B323&amp;"|"&amp;D323</f>
        <v>General|900to1200</v>
      </c>
      <c r="J323" s="111">
        <v>0.197803526109964</v>
      </c>
      <c r="K323" s="111">
        <v>27.2238317585905</v>
      </c>
      <c r="L323" s="111"/>
      <c r="M323" s="111"/>
      <c r="N323" s="110"/>
    </row>
    <row r="324" ht="16.6" customHeight="1">
      <c r="A324" t="s" s="101">
        <v>508</v>
      </c>
      <c r="B324" t="s" s="35">
        <v>261</v>
      </c>
      <c r="C324" t="b" s="103">
        <v>1</v>
      </c>
      <c r="D324" t="s" s="35">
        <v>258</v>
      </c>
      <c r="E324" t="s" s="101">
        <v>248</v>
      </c>
      <c r="F324" t="s" s="101">
        <v>522</v>
      </c>
      <c r="G324" s="111">
        <v>0.197803526109964</v>
      </c>
      <c r="H324" s="111">
        <v>27.1513770851478</v>
      </c>
      <c r="I324" t="str" s="42" cm="1">
        <f t="array" ref="I324">B324&amp;"|"&amp;D324</f>
        <v>General|900to1200</v>
      </c>
      <c r="J324" s="111"/>
      <c r="K324" s="111"/>
      <c r="L324" s="111"/>
      <c r="M324" s="111"/>
      <c r="N324" s="110"/>
    </row>
    <row r="325" ht="16.6" customHeight="1">
      <c r="A325" t="s" s="101">
        <v>508</v>
      </c>
      <c r="B325" t="s" s="35">
        <v>261</v>
      </c>
      <c r="C325" t="b" s="103">
        <v>1</v>
      </c>
      <c r="D325" t="s" s="35">
        <v>336</v>
      </c>
      <c r="E325" t="s" s="101">
        <v>248</v>
      </c>
      <c r="F325" t="s" s="101">
        <v>523</v>
      </c>
      <c r="G325" s="111">
        <v>0.547148127872122</v>
      </c>
      <c r="H325" s="111">
        <v>28.1343988708019</v>
      </c>
      <c r="I325" t="str" s="42" cm="1">
        <f t="array" ref="I325">B325&amp;"|"&amp;D325</f>
        <v>General|Over1500</v>
      </c>
      <c r="J325" s="111">
        <v>0.547148127872122</v>
      </c>
      <c r="K325" s="111">
        <v>28.1343988708019</v>
      </c>
      <c r="L325" s="111"/>
      <c r="M325" s="111"/>
      <c r="N325" s="110"/>
    </row>
    <row r="326" ht="16.6" customHeight="1">
      <c r="A326" t="s" s="101">
        <v>508</v>
      </c>
      <c r="B326" t="s" s="35">
        <v>272</v>
      </c>
      <c r="C326" t="b" s="103">
        <v>1</v>
      </c>
      <c r="D326" t="s" s="35">
        <v>247</v>
      </c>
      <c r="E326" t="s" s="101">
        <v>248</v>
      </c>
      <c r="F326" t="s" s="101">
        <v>524</v>
      </c>
      <c r="G326" s="111">
        <v>0.126870283618136</v>
      </c>
      <c r="H326" s="111">
        <v>26.9643232473201</v>
      </c>
      <c r="I326" t="str" s="42" cm="1">
        <f t="array" ref="I326">B326&amp;"|"&amp;D326</f>
        <v>Horticulture|700to900</v>
      </c>
      <c r="J326" s="111">
        <v>0.400492202336893</v>
      </c>
      <c r="K326" s="111">
        <v>23.0177816881997</v>
      </c>
      <c r="L326" s="111">
        <v>0.344868615015397</v>
      </c>
      <c r="M326" s="111">
        <v>24.8962798623101</v>
      </c>
      <c r="N326" s="110"/>
    </row>
    <row r="327" ht="16.6" customHeight="1">
      <c r="A327" t="s" s="101">
        <v>508</v>
      </c>
      <c r="B327" t="s" s="35">
        <v>272</v>
      </c>
      <c r="C327" t="b" s="103">
        <v>1</v>
      </c>
      <c r="D327" t="s" s="35">
        <v>247</v>
      </c>
      <c r="E327" t="s" s="101">
        <v>252</v>
      </c>
      <c r="F327" t="s" s="101">
        <v>525</v>
      </c>
      <c r="G327" s="111">
        <v>0.674114121055651</v>
      </c>
      <c r="H327" s="111">
        <v>19.0712401290793</v>
      </c>
      <c r="I327" t="str" s="42" cm="1">
        <f t="array" ref="I327">B327&amp;"|"&amp;D327</f>
        <v>Horticulture|700to900</v>
      </c>
      <c r="J327" s="111"/>
      <c r="K327" s="111"/>
      <c r="L327" s="111"/>
      <c r="M327" s="111"/>
      <c r="N327" s="110"/>
    </row>
    <row r="328" ht="16.6" customHeight="1">
      <c r="A328" t="s" s="101">
        <v>508</v>
      </c>
      <c r="B328" t="s" s="35">
        <v>272</v>
      </c>
      <c r="C328" t="b" s="103">
        <v>1</v>
      </c>
      <c r="D328" t="s" s="35">
        <v>258</v>
      </c>
      <c r="E328" t="s" s="101">
        <v>248</v>
      </c>
      <c r="F328" t="s" s="101">
        <v>526</v>
      </c>
      <c r="G328" s="111">
        <v>0.233621440372403</v>
      </c>
      <c r="H328" s="111">
        <v>28.6532762105309</v>
      </c>
      <c r="I328" t="str" s="42" cm="1">
        <f t="array" ref="I328">B328&amp;"|"&amp;D328</f>
        <v>Horticulture|900to1200</v>
      </c>
      <c r="J328" s="111">
        <v>0.233621440372403</v>
      </c>
      <c r="K328" s="111">
        <v>28.6532762105309</v>
      </c>
      <c r="L328" s="111"/>
      <c r="M328" s="111"/>
      <c r="N328" s="110"/>
    </row>
    <row r="329" ht="16.6" customHeight="1">
      <c r="A329" t="s" s="101">
        <v>508</v>
      </c>
      <c r="B329" t="s" s="35">
        <v>281</v>
      </c>
      <c r="C329" t="b" s="103">
        <v>1</v>
      </c>
      <c r="D329" t="s" s="35">
        <v>247</v>
      </c>
      <c r="E329" t="s" s="101">
        <v>248</v>
      </c>
      <c r="F329" t="s" s="101">
        <v>527</v>
      </c>
      <c r="G329" s="111">
        <v>0.13106928348944</v>
      </c>
      <c r="H329" s="111">
        <v>58.2012430439875</v>
      </c>
      <c r="I329" t="str" s="42" cm="1">
        <f t="array" ref="I329">B329&amp;"|"&amp;D329</f>
        <v>Pig|700to900</v>
      </c>
      <c r="J329" s="111">
        <v>0.36257559882351</v>
      </c>
      <c r="K329" s="111">
        <v>49.0904042064199</v>
      </c>
      <c r="L329" s="111">
        <v>0.294233840255674</v>
      </c>
      <c r="M329" s="111">
        <v>55.3256069421183</v>
      </c>
      <c r="N329" s="110"/>
    </row>
    <row r="330" ht="16.6" customHeight="1">
      <c r="A330" t="s" s="101">
        <v>508</v>
      </c>
      <c r="B330" t="s" s="35">
        <v>281</v>
      </c>
      <c r="C330" t="b" s="103">
        <v>1</v>
      </c>
      <c r="D330" t="s" s="35">
        <v>247</v>
      </c>
      <c r="E330" t="s" s="101">
        <v>252</v>
      </c>
      <c r="F330" t="s" s="101">
        <v>528</v>
      </c>
      <c r="G330" s="111">
        <v>0.594081914157579</v>
      </c>
      <c r="H330" s="111">
        <v>39.9795653688523</v>
      </c>
      <c r="I330" t="str" s="42" cm="1">
        <f t="array" ref="I330">B330&amp;"|"&amp;D330</f>
        <v>Pig|700to900</v>
      </c>
      <c r="J330" s="111"/>
      <c r="K330" s="111"/>
      <c r="L330" s="111"/>
      <c r="M330" s="111"/>
      <c r="N330" s="110"/>
    </row>
    <row r="331" ht="16.6" customHeight="1">
      <c r="A331" t="s" s="101">
        <v>508</v>
      </c>
      <c r="B331" t="s" s="35">
        <v>281</v>
      </c>
      <c r="C331" t="b" s="103">
        <v>0</v>
      </c>
      <c r="D331" t="s" s="35">
        <v>258</v>
      </c>
      <c r="E331" t="s" s="101">
        <v>248</v>
      </c>
      <c r="F331" t="s" s="101">
        <v>529</v>
      </c>
      <c r="G331" s="111">
        <v>0.227024217246926</v>
      </c>
      <c r="H331" s="111">
        <v>61.5577623169304</v>
      </c>
      <c r="I331" t="str" s="42" cm="1">
        <f t="array" ref="I331">B331&amp;"|"&amp;D331</f>
        <v>Pig|900to1200</v>
      </c>
      <c r="J331" s="111">
        <v>0.227024217246926</v>
      </c>
      <c r="K331" s="111">
        <v>61.5577623169304</v>
      </c>
      <c r="L331" s="111"/>
      <c r="M331" s="111"/>
      <c r="N331" s="110"/>
    </row>
    <row r="332" ht="16.6" customHeight="1">
      <c r="A332" t="s" s="101">
        <v>508</v>
      </c>
      <c r="B332" t="s" s="35">
        <v>281</v>
      </c>
      <c r="C332" t="b" s="103">
        <v>1</v>
      </c>
      <c r="D332" t="s" s="35">
        <v>258</v>
      </c>
      <c r="E332" t="s" s="101">
        <v>248</v>
      </c>
      <c r="F332" t="s" s="101">
        <v>530</v>
      </c>
      <c r="G332" s="111">
        <v>0.224759946128751</v>
      </c>
      <c r="H332" s="111">
        <v>61.563857038703</v>
      </c>
      <c r="I332" t="str" s="42" cm="1">
        <f t="array" ref="I332">B332&amp;"|"&amp;D332</f>
        <v>Pig|900to1200</v>
      </c>
      <c r="J332" s="111"/>
      <c r="K332" s="111"/>
      <c r="L332" s="111"/>
      <c r="M332" s="111"/>
      <c r="N332" s="110"/>
    </row>
    <row r="333" ht="16.6" customHeight="1">
      <c r="A333" t="s" s="101">
        <v>508</v>
      </c>
      <c r="B333" t="s" s="35">
        <v>288</v>
      </c>
      <c r="C333" t="b" s="103">
        <v>1</v>
      </c>
      <c r="D333" t="s" s="35">
        <v>247</v>
      </c>
      <c r="E333" t="s" s="101">
        <v>248</v>
      </c>
      <c r="F333" t="s" s="101">
        <v>531</v>
      </c>
      <c r="G333" s="111">
        <v>0.120534831595552</v>
      </c>
      <c r="H333" s="111">
        <v>58.620963261584</v>
      </c>
      <c r="I333" t="str" s="42" cm="1">
        <f t="array" ref="I333">B333&amp;"|"&amp;D333</f>
        <v>Poultry|700to900</v>
      </c>
      <c r="J333" s="111">
        <v>0.455779237303645</v>
      </c>
      <c r="K333" s="111">
        <v>43.8363376178567</v>
      </c>
      <c r="L333" s="111">
        <v>0.459718809205547</v>
      </c>
      <c r="M333" s="111">
        <v>42.7605098870371</v>
      </c>
      <c r="N333" s="110"/>
    </row>
    <row r="334" ht="16.6" customHeight="1">
      <c r="A334" t="s" s="101">
        <v>508</v>
      </c>
      <c r="B334" t="s" s="35">
        <v>288</v>
      </c>
      <c r="C334" t="b" s="103">
        <v>0</v>
      </c>
      <c r="D334" t="s" s="35">
        <v>247</v>
      </c>
      <c r="E334" t="s" s="101">
        <v>252</v>
      </c>
      <c r="F334" t="s" s="101">
        <v>532</v>
      </c>
      <c r="G334" s="111">
        <v>0.479475629802188</v>
      </c>
      <c r="H334" s="111">
        <v>40.7380805845173</v>
      </c>
      <c r="I334" t="str" s="42" cm="1">
        <f t="array" ref="I334">B334&amp;"|"&amp;D334</f>
        <v>Poultry|700to900</v>
      </c>
      <c r="J334" s="111"/>
      <c r="K334" s="111"/>
      <c r="L334" s="111"/>
      <c r="M334" s="111"/>
      <c r="N334" s="110"/>
    </row>
    <row r="335" ht="16.6" customHeight="1">
      <c r="A335" t="s" s="101">
        <v>508</v>
      </c>
      <c r="B335" t="s" s="35">
        <v>288</v>
      </c>
      <c r="C335" t="b" s="103">
        <v>1</v>
      </c>
      <c r="D335" t="s" s="35">
        <v>247</v>
      </c>
      <c r="E335" t="s" s="101">
        <v>252</v>
      </c>
      <c r="F335" t="s" s="101">
        <v>533</v>
      </c>
      <c r="G335" s="111">
        <v>0.471537524911253</v>
      </c>
      <c r="H335" s="111">
        <v>39.5330266945782</v>
      </c>
      <c r="I335" t="str" s="42" cm="1">
        <f t="array" ref="I335">B335&amp;"|"&amp;D335</f>
        <v>Poultry|700to900</v>
      </c>
      <c r="J335" s="111"/>
      <c r="K335" s="111"/>
      <c r="L335" s="111"/>
      <c r="M335" s="111"/>
      <c r="N335" s="110"/>
    </row>
    <row r="336" ht="16.6" customHeight="1">
      <c r="A336" t="s" s="101">
        <v>508</v>
      </c>
      <c r="B336" t="s" s="35">
        <v>288</v>
      </c>
      <c r="C336" t="b" s="103">
        <v>1</v>
      </c>
      <c r="D336" t="s" s="35">
        <v>247</v>
      </c>
      <c r="E336" t="s" s="101">
        <v>255</v>
      </c>
      <c r="F336" t="s" s="101">
        <v>534</v>
      </c>
      <c r="G336" s="111">
        <v>0.7673272505131939</v>
      </c>
      <c r="H336" s="111">
        <v>32.149969007469</v>
      </c>
      <c r="I336" t="str" s="42" cm="1">
        <f t="array" ref="I336">B336&amp;"|"&amp;D336</f>
        <v>Poultry|700to900</v>
      </c>
      <c r="J336" s="111"/>
      <c r="K336" s="111"/>
      <c r="L336" s="111"/>
      <c r="M336" s="111"/>
      <c r="N336" s="110"/>
    </row>
    <row r="337" ht="16.6" customHeight="1">
      <c r="A337" t="s" s="101">
        <v>508</v>
      </c>
      <c r="B337" t="s" s="35">
        <v>295</v>
      </c>
      <c r="C337" t="b" s="103">
        <v>1</v>
      </c>
      <c r="D337" t="s" s="35">
        <v>247</v>
      </c>
      <c r="E337" t="s" s="101">
        <v>248</v>
      </c>
      <c r="F337" t="s" s="101">
        <v>535</v>
      </c>
      <c r="G337" s="111">
        <v>0.151709984269609</v>
      </c>
      <c r="H337" s="111">
        <v>43.0457924532354</v>
      </c>
      <c r="I337" t="str" s="42" cm="1">
        <f t="array" ref="I337">B337&amp;"|"&amp;D337</f>
        <v>Dairy|700to900</v>
      </c>
      <c r="J337" s="111">
        <v>0.275107552497852</v>
      </c>
      <c r="K337" s="111">
        <v>38.1452562409022</v>
      </c>
      <c r="L337" s="111">
        <v>0.294105142685851</v>
      </c>
      <c r="M337" s="111">
        <v>38.6729177460229</v>
      </c>
      <c r="N337" s="110"/>
    </row>
    <row r="338" ht="16.6" customHeight="1">
      <c r="A338" t="s" s="101">
        <v>508</v>
      </c>
      <c r="B338" t="s" s="35">
        <v>295</v>
      </c>
      <c r="C338" t="b" s="103">
        <v>0</v>
      </c>
      <c r="D338" t="s" s="35">
        <v>247</v>
      </c>
      <c r="E338" t="s" s="101">
        <v>252</v>
      </c>
      <c r="F338" t="s" s="101">
        <v>536</v>
      </c>
      <c r="G338" s="111">
        <v>0.398505120726096</v>
      </c>
      <c r="H338" s="111">
        <v>33.2447200285691</v>
      </c>
      <c r="I338" t="str" s="42" cm="1">
        <f t="array" ref="I338">B338&amp;"|"&amp;D338</f>
        <v>Dairy|700to900</v>
      </c>
      <c r="J338" s="111"/>
      <c r="K338" s="111"/>
      <c r="L338" s="111"/>
      <c r="M338" s="111"/>
      <c r="N338" s="110"/>
    </row>
    <row r="339" ht="16.6" customHeight="1">
      <c r="A339" t="s" s="101">
        <v>508</v>
      </c>
      <c r="B339" t="s" s="35">
        <v>295</v>
      </c>
      <c r="C339" t="b" s="103">
        <v>1</v>
      </c>
      <c r="D339" t="s" s="35">
        <v>247</v>
      </c>
      <c r="E339" t="s" s="101">
        <v>252</v>
      </c>
      <c r="F339" t="s" s="101">
        <v>537</v>
      </c>
      <c r="G339" s="111">
        <v>0.396139748824272</v>
      </c>
      <c r="H339" s="111">
        <v>32.904386698159</v>
      </c>
      <c r="I339" t="str" s="42" cm="1">
        <f t="array" ref="I339">B339&amp;"|"&amp;D339</f>
        <v>Dairy|700to900</v>
      </c>
      <c r="J339" s="111"/>
      <c r="K339" s="111"/>
      <c r="L339" s="111"/>
      <c r="M339" s="111"/>
      <c r="N339" s="110"/>
    </row>
    <row r="340" ht="16.6" customHeight="1">
      <c r="A340" t="s" s="101">
        <v>508</v>
      </c>
      <c r="B340" t="s" s="35">
        <v>295</v>
      </c>
      <c r="C340" t="b" s="103">
        <v>1</v>
      </c>
      <c r="D340" t="s" s="35">
        <v>258</v>
      </c>
      <c r="E340" t="s" s="101">
        <v>248</v>
      </c>
      <c r="F340" t="s" s="101">
        <v>538</v>
      </c>
      <c r="G340" s="111">
        <v>0.230065716923428</v>
      </c>
      <c r="H340" s="111">
        <v>45.496771804128</v>
      </c>
      <c r="I340" t="str" s="42" cm="1">
        <f t="array" ref="I340">B340&amp;"|"&amp;D340</f>
        <v>Dairy|900to1200</v>
      </c>
      <c r="J340" s="111">
        <v>0.230065716923428</v>
      </c>
      <c r="K340" s="111">
        <v>45.496771804128</v>
      </c>
      <c r="L340" s="111"/>
      <c r="M340" s="111"/>
      <c r="N340" s="110"/>
    </row>
    <row r="341" ht="16.6" customHeight="1">
      <c r="A341" t="s" s="101">
        <v>508</v>
      </c>
      <c r="B341" t="s" s="35">
        <v>301</v>
      </c>
      <c r="C341" t="b" s="103">
        <v>1</v>
      </c>
      <c r="D341" t="s" s="35">
        <v>539</v>
      </c>
      <c r="E341" t="s" s="101">
        <v>252</v>
      </c>
      <c r="F341" t="s" s="101">
        <v>540</v>
      </c>
      <c r="G341" s="111">
        <v>0.0913986548703568</v>
      </c>
      <c r="H341" s="111">
        <v>7.31660339096545</v>
      </c>
      <c r="I341" t="str" s="42" cm="1">
        <f t="array" ref="I341">B341&amp;"|"&amp;D341</f>
        <v>Lowland|600to700</v>
      </c>
      <c r="J341" s="111">
        <v>0.132088026462232</v>
      </c>
      <c r="K341" s="111">
        <v>12.8273130468692</v>
      </c>
      <c r="L341" s="111">
        <v>0.227821051917456</v>
      </c>
      <c r="M341" s="111">
        <v>12.9246244128</v>
      </c>
      <c r="N341" s="110"/>
    </row>
    <row r="342" ht="16.6" customHeight="1">
      <c r="A342" t="s" s="101">
        <v>508</v>
      </c>
      <c r="B342" t="s" s="35">
        <v>301</v>
      </c>
      <c r="C342" t="b" s="103">
        <v>1</v>
      </c>
      <c r="D342" t="s" s="35">
        <v>247</v>
      </c>
      <c r="E342" t="s" s="101">
        <v>248</v>
      </c>
      <c r="F342" t="s" s="101">
        <v>542</v>
      </c>
      <c r="G342" s="111">
        <v>0.0862172756014196</v>
      </c>
      <c r="H342" s="111">
        <v>14.3713193238489</v>
      </c>
      <c r="I342" t="str" s="42" cm="1">
        <f t="array" ref="I342">B342&amp;"|"&amp;D342</f>
        <v>Lowland|700to900</v>
      </c>
      <c r="J342" s="111"/>
      <c r="K342" s="111"/>
      <c r="L342" s="111"/>
      <c r="M342" s="111"/>
      <c r="N342" s="110"/>
    </row>
    <row r="343" ht="16.6" customHeight="1">
      <c r="A343" t="s" s="101">
        <v>508</v>
      </c>
      <c r="B343" t="s" s="35">
        <v>301</v>
      </c>
      <c r="C343" t="b" s="103">
        <v>0</v>
      </c>
      <c r="D343" t="s" s="35">
        <v>247</v>
      </c>
      <c r="E343" t="s" s="101">
        <v>252</v>
      </c>
      <c r="F343" t="s" s="101">
        <v>543</v>
      </c>
      <c r="G343" s="111">
        <v>0.177958777323043</v>
      </c>
      <c r="H343" s="111">
        <v>11.2833067698895</v>
      </c>
      <c r="I343" t="str" s="42" cm="1">
        <f t="array" ref="I343">B343&amp;"|"&amp;D343</f>
        <v>Lowland|700to900</v>
      </c>
      <c r="J343" s="111"/>
      <c r="K343" s="111"/>
      <c r="L343" s="111"/>
      <c r="M343" s="111"/>
      <c r="N343" s="110"/>
    </row>
    <row r="344" ht="16.6" customHeight="1">
      <c r="A344" t="s" s="101">
        <v>508</v>
      </c>
      <c r="B344" t="s" s="35">
        <v>301</v>
      </c>
      <c r="C344" t="b" s="103">
        <v>1</v>
      </c>
      <c r="D344" t="s" s="35">
        <v>247</v>
      </c>
      <c r="E344" t="s" s="101">
        <v>252</v>
      </c>
      <c r="F344" t="s" s="101">
        <v>544</v>
      </c>
      <c r="G344" s="111">
        <v>0.177958528166466</v>
      </c>
      <c r="H344" s="111">
        <v>11.2175762642206</v>
      </c>
      <c r="I344" t="str" s="42" cm="1">
        <f t="array" ref="I344">B344&amp;"|"&amp;D344</f>
        <v>Lowland|700to900</v>
      </c>
      <c r="J344" s="111"/>
      <c r="K344" s="111"/>
      <c r="L344" s="111"/>
      <c r="M344" s="111"/>
      <c r="N344" s="110"/>
    </row>
    <row r="345" ht="16.6" customHeight="1">
      <c r="A345" t="s" s="101">
        <v>508</v>
      </c>
      <c r="B345" t="s" s="35">
        <v>301</v>
      </c>
      <c r="C345" t="b" s="103">
        <v>1</v>
      </c>
      <c r="D345" t="s" s="35">
        <v>258</v>
      </c>
      <c r="E345" t="s" s="101">
        <v>248</v>
      </c>
      <c r="F345" t="s" s="101">
        <v>545</v>
      </c>
      <c r="G345" s="111">
        <v>0.140075935007071</v>
      </c>
      <c r="H345" s="111">
        <v>15.3724254580152</v>
      </c>
      <c r="I345" t="str" s="42" cm="1">
        <f t="array" ref="I345">B345&amp;"|"&amp;D345</f>
        <v>Lowland|900to1200</v>
      </c>
      <c r="J345" s="111">
        <v>0.140075935007071</v>
      </c>
      <c r="K345" s="111">
        <v>15.3724254580152</v>
      </c>
      <c r="L345" s="111"/>
      <c r="M345" s="111"/>
      <c r="N345" s="110"/>
    </row>
    <row r="346" ht="16.6" customHeight="1">
      <c r="A346" t="s" s="101">
        <v>508</v>
      </c>
      <c r="B346" t="s" s="35">
        <v>301</v>
      </c>
      <c r="C346" t="b" s="103">
        <v>1</v>
      </c>
      <c r="D346" t="s" s="35">
        <v>336</v>
      </c>
      <c r="E346" t="s" s="101">
        <v>252</v>
      </c>
      <c r="F346" t="s" s="101">
        <v>546</v>
      </c>
      <c r="G346" s="111">
        <v>0.6933171405363781</v>
      </c>
      <c r="H346" s="111">
        <v>17.9865152698606</v>
      </c>
      <c r="I346" t="str" s="42" cm="1">
        <f t="array" ref="I346">B346&amp;"|"&amp;D346</f>
        <v>Lowland|Over1500</v>
      </c>
      <c r="J346" s="111">
        <v>0.6933171405363781</v>
      </c>
      <c r="K346" s="111">
        <v>17.9865152698606</v>
      </c>
      <c r="L346" s="111"/>
      <c r="M346" s="111"/>
      <c r="N346" s="110"/>
    </row>
    <row r="347" ht="16.6" customHeight="1">
      <c r="A347" t="s" s="101">
        <v>508</v>
      </c>
      <c r="B347" t="s" s="35">
        <v>312</v>
      </c>
      <c r="C347" t="b" s="103">
        <v>1</v>
      </c>
      <c r="D347" t="s" s="35">
        <v>247</v>
      </c>
      <c r="E347" t="s" s="101">
        <v>248</v>
      </c>
      <c r="F347" t="s" s="101">
        <v>547</v>
      </c>
      <c r="G347" s="111">
        <v>0.118977577550028</v>
      </c>
      <c r="H347" s="111">
        <v>23.3685486067895</v>
      </c>
      <c r="I347" t="str" s="42" cm="1">
        <f t="array" ref="I347">B347&amp;"|"&amp;D347</f>
        <v>Mixed|700to900</v>
      </c>
      <c r="J347" s="111">
        <v>0.313474205087675</v>
      </c>
      <c r="K347" s="111">
        <v>20.6492921366426</v>
      </c>
      <c r="L347" s="111">
        <v>0.259676695569994</v>
      </c>
      <c r="M347" s="111">
        <v>22.7774116868501</v>
      </c>
      <c r="N347" s="110"/>
    </row>
    <row r="348" ht="16.6" customHeight="1">
      <c r="A348" t="s" s="101">
        <v>508</v>
      </c>
      <c r="B348" t="s" s="35">
        <v>312</v>
      </c>
      <c r="C348" t="b" s="103">
        <v>1</v>
      </c>
      <c r="D348" t="s" s="35">
        <v>247</v>
      </c>
      <c r="E348" t="s" s="101">
        <v>252</v>
      </c>
      <c r="F348" t="s" s="101">
        <v>548</v>
      </c>
      <c r="G348" s="111">
        <v>0.5079708326253231</v>
      </c>
      <c r="H348" s="111">
        <v>17.9300356664957</v>
      </c>
      <c r="I348" t="str" s="42" cm="1">
        <f t="array" ref="I348">B348&amp;"|"&amp;D348</f>
        <v>Mixed|700to900</v>
      </c>
      <c r="J348" s="111"/>
      <c r="K348" s="111"/>
      <c r="L348" s="111"/>
      <c r="M348" s="111"/>
      <c r="N348" s="110"/>
    </row>
    <row r="349" ht="16.6" customHeight="1">
      <c r="A349" t="s" s="101">
        <v>508</v>
      </c>
      <c r="B349" t="s" s="35">
        <v>312</v>
      </c>
      <c r="C349" t="b" s="103">
        <v>0</v>
      </c>
      <c r="D349" t="s" s="35">
        <v>258</v>
      </c>
      <c r="E349" t="s" s="101">
        <v>248</v>
      </c>
      <c r="F349" t="s" s="101">
        <v>549</v>
      </c>
      <c r="G349" s="111">
        <v>0.205947257740444</v>
      </c>
      <c r="H349" s="111">
        <v>24.9716710689634</v>
      </c>
      <c r="I349" t="str" s="42" cm="1">
        <f t="array" ref="I349">B349&amp;"|"&amp;D349</f>
        <v>Mixed|900to1200</v>
      </c>
      <c r="J349" s="111">
        <v>0.205947257740444</v>
      </c>
      <c r="K349" s="111">
        <v>24.9716710689634</v>
      </c>
      <c r="L349" s="111"/>
      <c r="M349" s="111"/>
      <c r="N349" s="110"/>
    </row>
    <row r="350" ht="16.6" customHeight="1">
      <c r="A350" t="s" s="101">
        <v>508</v>
      </c>
      <c r="B350" t="s" s="35">
        <v>312</v>
      </c>
      <c r="C350" t="b" s="103">
        <v>1</v>
      </c>
      <c r="D350" t="s" s="35">
        <v>258</v>
      </c>
      <c r="E350" t="s" s="101">
        <v>248</v>
      </c>
      <c r="F350" t="s" s="101">
        <v>550</v>
      </c>
      <c r="G350" s="111">
        <v>0.205811114364182</v>
      </c>
      <c r="H350" s="111">
        <v>24.8393914051518</v>
      </c>
      <c r="I350" t="str" s="42" cm="1">
        <f t="array" ref="I350">B350&amp;"|"&amp;D350</f>
        <v>Mixed|900to1200</v>
      </c>
      <c r="J350" s="111"/>
      <c r="K350" s="111"/>
      <c r="L350" s="111"/>
      <c r="M350" s="111"/>
      <c r="N350" s="110"/>
    </row>
    <row r="351" ht="16.6" customHeight="1">
      <c r="A351" t="s" s="101">
        <v>551</v>
      </c>
      <c r="B351" t="s" s="35">
        <v>246</v>
      </c>
      <c r="C351" t="b" s="103">
        <v>0</v>
      </c>
      <c r="D351" t="s" s="35">
        <v>247</v>
      </c>
      <c r="E351" t="s" s="101">
        <v>248</v>
      </c>
      <c r="F351" t="s" s="101">
        <v>552</v>
      </c>
      <c r="G351" s="111">
        <v>0.319806497196471</v>
      </c>
      <c r="H351" s="111">
        <v>61.3046151008692</v>
      </c>
      <c r="I351" t="str" s="42" cm="1">
        <f t="array" ref="I351">B351&amp;"|"&amp;D351</f>
        <v>Cereals|700to900</v>
      </c>
      <c r="J351" s="111"/>
      <c r="K351" s="111"/>
      <c r="L351" s="111"/>
      <c r="M351" s="111"/>
      <c r="N351" s="110"/>
    </row>
    <row r="352" ht="16.6" customHeight="1">
      <c r="A352" t="s" s="101">
        <v>551</v>
      </c>
      <c r="B352" t="s" s="35">
        <v>246</v>
      </c>
      <c r="C352" t="b" s="103">
        <v>1</v>
      </c>
      <c r="D352" t="s" s="35">
        <v>247</v>
      </c>
      <c r="E352" t="s" s="101">
        <v>248</v>
      </c>
      <c r="F352" t="s" s="101">
        <v>553</v>
      </c>
      <c r="G352" s="111">
        <v>0.319794764719079</v>
      </c>
      <c r="H352" s="111">
        <v>61.1251622169316</v>
      </c>
      <c r="I352" t="str" s="42" cm="1">
        <f t="array" ref="I352">B352&amp;"|"&amp;D352</f>
        <v>Cereals|700to900</v>
      </c>
      <c r="J352" s="111"/>
      <c r="K352" s="111"/>
      <c r="L352" s="111"/>
      <c r="M352" s="111"/>
      <c r="N352" s="110"/>
    </row>
    <row r="353" ht="16.6" customHeight="1">
      <c r="A353" t="s" s="101">
        <v>551</v>
      </c>
      <c r="B353" t="s" s="35">
        <v>246</v>
      </c>
      <c r="C353" t="b" s="103">
        <v>0</v>
      </c>
      <c r="D353" t="s" s="35">
        <v>247</v>
      </c>
      <c r="E353" t="s" s="101">
        <v>252</v>
      </c>
      <c r="F353" t="s" s="101">
        <v>554</v>
      </c>
      <c r="G353" s="111">
        <v>1.49514826714428</v>
      </c>
      <c r="H353" s="111">
        <v>46.5110989651414</v>
      </c>
      <c r="I353" t="str" s="42" cm="1">
        <f t="array" ref="I353">B353&amp;"|"&amp;D353</f>
        <v>Cereals|700to900</v>
      </c>
      <c r="J353" s="111"/>
      <c r="K353" s="111"/>
      <c r="L353" s="111"/>
      <c r="M353" s="111"/>
      <c r="N353" s="110"/>
    </row>
    <row r="354" ht="16.6" customHeight="1">
      <c r="A354" t="s" s="101">
        <v>551</v>
      </c>
      <c r="B354" t="s" s="35">
        <v>246</v>
      </c>
      <c r="C354" t="b" s="103">
        <v>1</v>
      </c>
      <c r="D354" t="s" s="35">
        <v>247</v>
      </c>
      <c r="E354" t="s" s="101">
        <v>252</v>
      </c>
      <c r="F354" t="s" s="101">
        <v>555</v>
      </c>
      <c r="G354" s="111">
        <v>1.49509038238261</v>
      </c>
      <c r="H354" s="111">
        <v>46.3890056595864</v>
      </c>
      <c r="I354" t="str" s="42" cm="1">
        <f t="array" ref="I354">B354&amp;"|"&amp;D354</f>
        <v>Cereals|700to900</v>
      </c>
      <c r="J354" s="111"/>
      <c r="K354" s="111"/>
      <c r="L354" s="111"/>
      <c r="M354" s="111"/>
      <c r="N354" s="110"/>
    </row>
    <row r="355" ht="16.6" customHeight="1">
      <c r="A355" t="s" s="101">
        <v>551</v>
      </c>
      <c r="B355" t="s" s="35">
        <v>246</v>
      </c>
      <c r="C355" t="b" s="103">
        <v>0</v>
      </c>
      <c r="D355" t="s" s="35">
        <v>247</v>
      </c>
      <c r="E355" t="s" s="101">
        <v>255</v>
      </c>
      <c r="F355" t="s" s="101">
        <v>556</v>
      </c>
      <c r="G355" s="111">
        <v>2.08489605228868</v>
      </c>
      <c r="H355" s="111">
        <v>42.8826081912456</v>
      </c>
      <c r="I355" t="str" s="42" cm="1">
        <f t="array" ref="I355">B355&amp;"|"&amp;D355</f>
        <v>Cereals|700to900</v>
      </c>
      <c r="J355" s="111"/>
      <c r="K355" s="111"/>
      <c r="L355" s="111"/>
      <c r="M355" s="111"/>
      <c r="N355" s="110"/>
    </row>
    <row r="356" ht="16.6" customHeight="1">
      <c r="A356" t="s" s="101">
        <v>551</v>
      </c>
      <c r="B356" t="s" s="35">
        <v>246</v>
      </c>
      <c r="C356" t="b" s="103">
        <v>1</v>
      </c>
      <c r="D356" t="s" s="35">
        <v>247</v>
      </c>
      <c r="E356" t="s" s="101">
        <v>255</v>
      </c>
      <c r="F356" t="s" s="101">
        <v>557</v>
      </c>
      <c r="G356" s="111">
        <v>2.08474766331828</v>
      </c>
      <c r="H356" s="111">
        <v>42.7836058396043</v>
      </c>
      <c r="I356" t="str" s="42" cm="1">
        <f t="array" ref="I356">B356&amp;"|"&amp;D356</f>
        <v>Cereals|700to900</v>
      </c>
      <c r="J356" s="111"/>
      <c r="K356" s="111"/>
      <c r="L356" s="111"/>
      <c r="M356" s="111"/>
      <c r="N356" s="110"/>
    </row>
    <row r="357" ht="16.6" customHeight="1">
      <c r="A357" t="s" s="101">
        <v>551</v>
      </c>
      <c r="B357" t="s" s="35">
        <v>246</v>
      </c>
      <c r="C357" t="b" s="103">
        <v>0</v>
      </c>
      <c r="D357" t="s" s="35">
        <v>258</v>
      </c>
      <c r="E357" t="s" s="101">
        <v>248</v>
      </c>
      <c r="F357" t="s" s="101">
        <v>558</v>
      </c>
      <c r="G357" s="111">
        <v>0.566242471035979</v>
      </c>
      <c r="H357" s="111">
        <v>65.2637598405248</v>
      </c>
      <c r="I357" t="str" s="42" cm="1">
        <f t="array" ref="I357">B357&amp;"|"&amp;D357</f>
        <v>Cereals|900to1200</v>
      </c>
      <c r="J357" s="111"/>
      <c r="K357" s="111"/>
      <c r="L357" s="111"/>
      <c r="M357" s="111"/>
      <c r="N357" s="110"/>
    </row>
    <row r="358" ht="16.6" customHeight="1">
      <c r="A358" t="s" s="101">
        <v>551</v>
      </c>
      <c r="B358" t="s" s="35">
        <v>246</v>
      </c>
      <c r="C358" t="b" s="103">
        <v>1</v>
      </c>
      <c r="D358" t="s" s="35">
        <v>258</v>
      </c>
      <c r="E358" t="s" s="101">
        <v>248</v>
      </c>
      <c r="F358" t="s" s="101">
        <v>559</v>
      </c>
      <c r="G358" s="111">
        <v>0.566228056127605</v>
      </c>
      <c r="H358" s="111">
        <v>65.0752467463297</v>
      </c>
      <c r="I358" t="str" s="42" cm="1">
        <f t="array" ref="I358">B358&amp;"|"&amp;D358</f>
        <v>Cereals|900to1200</v>
      </c>
      <c r="J358" s="111"/>
      <c r="K358" s="111"/>
      <c r="L358" s="111"/>
      <c r="M358" s="111"/>
      <c r="N358" s="110"/>
    </row>
    <row r="359" ht="16.6" customHeight="1">
      <c r="A359" t="s" s="101">
        <v>551</v>
      </c>
      <c r="B359" t="s" s="35">
        <v>246</v>
      </c>
      <c r="C359" t="b" s="103">
        <v>0</v>
      </c>
      <c r="D359" t="s" s="35">
        <v>258</v>
      </c>
      <c r="E359" t="s" s="101">
        <v>252</v>
      </c>
      <c r="F359" t="s" s="101">
        <v>560</v>
      </c>
      <c r="G359" s="111">
        <v>2.8147334771174</v>
      </c>
      <c r="H359" s="111">
        <v>59.3369406418701</v>
      </c>
      <c r="I359" t="str" s="42" cm="1">
        <f t="array" ref="I359">B359&amp;"|"&amp;D359</f>
        <v>Cereals|900to1200</v>
      </c>
      <c r="J359" s="111"/>
      <c r="K359" s="111"/>
      <c r="L359" s="111"/>
      <c r="M359" s="111"/>
      <c r="N359" s="110"/>
    </row>
    <row r="360" ht="16.6" customHeight="1">
      <c r="A360" t="s" s="101">
        <v>551</v>
      </c>
      <c r="B360" t="s" s="35">
        <v>246</v>
      </c>
      <c r="C360" t="b" s="103">
        <v>0</v>
      </c>
      <c r="D360" t="s" s="35">
        <v>258</v>
      </c>
      <c r="E360" t="s" s="101">
        <v>255</v>
      </c>
      <c r="F360" t="s" s="101">
        <v>561</v>
      </c>
      <c r="G360" s="111">
        <v>3.39186044610279</v>
      </c>
      <c r="H360" s="111">
        <v>49.2933716895338</v>
      </c>
      <c r="I360" t="str" s="42" cm="1">
        <f t="array" ref="I360">B360&amp;"|"&amp;D360</f>
        <v>Cereals|900to1200</v>
      </c>
      <c r="J360" s="111"/>
      <c r="K360" s="111"/>
      <c r="L360" s="111"/>
      <c r="M360" s="111"/>
      <c r="N360" s="110"/>
    </row>
    <row r="361" ht="16.6" customHeight="1">
      <c r="A361" t="s" s="101">
        <v>551</v>
      </c>
      <c r="B361" t="s" s="35">
        <v>246</v>
      </c>
      <c r="C361" t="b" s="103">
        <v>1</v>
      </c>
      <c r="D361" t="s" s="35">
        <v>258</v>
      </c>
      <c r="E361" t="s" s="101">
        <v>255</v>
      </c>
      <c r="F361" t="s" s="101">
        <v>562</v>
      </c>
      <c r="G361" s="111">
        <v>3.39166223659047</v>
      </c>
      <c r="H361" s="111">
        <v>49.1927810943829</v>
      </c>
      <c r="I361" t="str" s="42" cm="1">
        <f t="array" ref="I361">B361&amp;"|"&amp;D361</f>
        <v>Cereals|900to1200</v>
      </c>
      <c r="J361" s="111"/>
      <c r="K361" s="111"/>
      <c r="L361" s="111"/>
      <c r="M361" s="111"/>
      <c r="N361" s="110"/>
    </row>
    <row r="362" ht="16.6" customHeight="1">
      <c r="A362" t="s" s="101">
        <v>551</v>
      </c>
      <c r="B362" t="s" s="35">
        <v>246</v>
      </c>
      <c r="C362" t="b" s="103">
        <v>1</v>
      </c>
      <c r="D362" t="s" s="35">
        <v>336</v>
      </c>
      <c r="E362" t="s" s="101">
        <v>252</v>
      </c>
      <c r="F362" t="s" s="101">
        <v>563</v>
      </c>
      <c r="G362" s="111">
        <v>5.92033999511089</v>
      </c>
      <c r="H362" s="111">
        <v>85.9271353595143</v>
      </c>
      <c r="I362" t="str" s="42" cm="1">
        <f t="array" ref="I362">B362&amp;"|"&amp;D362</f>
        <v>Cereals|Over1500</v>
      </c>
      <c r="J362" s="111"/>
      <c r="K362" s="111"/>
      <c r="L362" s="111"/>
      <c r="M362" s="111"/>
      <c r="N362" s="110"/>
    </row>
    <row r="363" ht="16.6" customHeight="1">
      <c r="A363" t="s" s="101">
        <v>551</v>
      </c>
      <c r="B363" t="s" s="35">
        <v>261</v>
      </c>
      <c r="C363" t="b" s="103">
        <v>0</v>
      </c>
      <c r="D363" t="s" s="35">
        <v>247</v>
      </c>
      <c r="E363" t="s" s="101">
        <v>248</v>
      </c>
      <c r="F363" t="s" s="101">
        <v>564</v>
      </c>
      <c r="G363" s="111">
        <v>0.117431400794704</v>
      </c>
      <c r="H363" s="111">
        <v>21.3495062150553</v>
      </c>
      <c r="I363" t="str" s="42" cm="1">
        <f t="array" ref="I363">B363&amp;"|"&amp;D363</f>
        <v>General|700to900</v>
      </c>
      <c r="J363" s="111"/>
      <c r="K363" s="111"/>
      <c r="L363" s="111"/>
      <c r="M363" s="111"/>
      <c r="N363" s="110"/>
    </row>
    <row r="364" ht="16.6" customHeight="1">
      <c r="A364" t="s" s="101">
        <v>551</v>
      </c>
      <c r="B364" t="s" s="35">
        <v>261</v>
      </c>
      <c r="C364" t="b" s="103">
        <v>1</v>
      </c>
      <c r="D364" t="s" s="35">
        <v>247</v>
      </c>
      <c r="E364" t="s" s="101">
        <v>248</v>
      </c>
      <c r="F364" t="s" s="101">
        <v>565</v>
      </c>
      <c r="G364" s="111">
        <v>0.117431400794704</v>
      </c>
      <c r="H364" s="111">
        <v>21.2924393454088</v>
      </c>
      <c r="I364" t="str" s="42" cm="1">
        <f t="array" ref="I364">B364&amp;"|"&amp;D364</f>
        <v>General|700to900</v>
      </c>
      <c r="J364" s="111"/>
      <c r="K364" s="111"/>
      <c r="L364" s="111"/>
      <c r="M364" s="111"/>
      <c r="N364" s="110"/>
    </row>
    <row r="365" ht="16.6" customHeight="1">
      <c r="A365" t="s" s="101">
        <v>551</v>
      </c>
      <c r="B365" t="s" s="35">
        <v>261</v>
      </c>
      <c r="C365" t="b" s="103">
        <v>0</v>
      </c>
      <c r="D365" t="s" s="35">
        <v>247</v>
      </c>
      <c r="E365" t="s" s="101">
        <v>252</v>
      </c>
      <c r="F365" t="s" s="101">
        <v>566</v>
      </c>
      <c r="G365" s="111">
        <v>0.461027975683249</v>
      </c>
      <c r="H365" s="111">
        <v>15.7162164980163</v>
      </c>
      <c r="I365" t="str" s="42" cm="1">
        <f t="array" ref="I365">B365&amp;"|"&amp;D365</f>
        <v>General|700to900</v>
      </c>
      <c r="J365" s="111"/>
      <c r="K365" s="111"/>
      <c r="L365" s="111"/>
      <c r="M365" s="111"/>
      <c r="N365" s="110"/>
    </row>
    <row r="366" ht="16.6" customHeight="1">
      <c r="A366" t="s" s="101">
        <v>551</v>
      </c>
      <c r="B366" t="s" s="35">
        <v>261</v>
      </c>
      <c r="C366" t="b" s="103">
        <v>1</v>
      </c>
      <c r="D366" t="s" s="35">
        <v>247</v>
      </c>
      <c r="E366" t="s" s="101">
        <v>252</v>
      </c>
      <c r="F366" t="s" s="101">
        <v>567</v>
      </c>
      <c r="G366" s="111">
        <v>0.461027975683249</v>
      </c>
      <c r="H366" s="111">
        <v>15.6785012457234</v>
      </c>
      <c r="I366" t="str" s="42" cm="1">
        <f t="array" ref="I366">B366&amp;"|"&amp;D366</f>
        <v>General|700to900</v>
      </c>
      <c r="J366" s="111"/>
      <c r="K366" s="111"/>
      <c r="L366" s="111"/>
      <c r="M366" s="111"/>
      <c r="N366" s="110"/>
    </row>
    <row r="367" ht="16.6" customHeight="1">
      <c r="A367" t="s" s="101">
        <v>551</v>
      </c>
      <c r="B367" t="s" s="35">
        <v>261</v>
      </c>
      <c r="C367" t="b" s="103">
        <v>0</v>
      </c>
      <c r="D367" t="s" s="35">
        <v>247</v>
      </c>
      <c r="E367" t="s" s="101">
        <v>255</v>
      </c>
      <c r="F367" t="s" s="101">
        <v>568</v>
      </c>
      <c r="G367" s="111">
        <v>0.733099716209182</v>
      </c>
      <c r="H367" s="111">
        <v>13.9589497078669</v>
      </c>
      <c r="I367" t="str" s="42" cm="1">
        <f t="array" ref="I367">B367&amp;"|"&amp;D367</f>
        <v>General|700to900</v>
      </c>
      <c r="J367" s="111"/>
      <c r="K367" s="111"/>
      <c r="L367" s="111"/>
      <c r="M367" s="111"/>
      <c r="N367" s="110"/>
    </row>
    <row r="368" ht="16.6" customHeight="1">
      <c r="A368" t="s" s="101">
        <v>551</v>
      </c>
      <c r="B368" t="s" s="35">
        <v>261</v>
      </c>
      <c r="C368" t="b" s="103">
        <v>1</v>
      </c>
      <c r="D368" t="s" s="35">
        <v>247</v>
      </c>
      <c r="E368" t="s" s="101">
        <v>255</v>
      </c>
      <c r="F368" t="s" s="101">
        <v>569</v>
      </c>
      <c r="G368" s="111">
        <v>0.733099716209182</v>
      </c>
      <c r="H368" s="111">
        <v>13.9288920141732</v>
      </c>
      <c r="I368" t="str" s="42" cm="1">
        <f t="array" ref="I368">B368&amp;"|"&amp;D368</f>
        <v>General|700to900</v>
      </c>
      <c r="J368" s="111"/>
      <c r="K368" s="111"/>
      <c r="L368" s="111"/>
      <c r="M368" s="111"/>
      <c r="N368" s="110"/>
    </row>
    <row r="369" ht="16.6" customHeight="1">
      <c r="A369" t="s" s="101">
        <v>551</v>
      </c>
      <c r="B369" t="s" s="35">
        <v>261</v>
      </c>
      <c r="C369" t="b" s="103">
        <v>0</v>
      </c>
      <c r="D369" t="s" s="35">
        <v>258</v>
      </c>
      <c r="E369" t="s" s="101">
        <v>248</v>
      </c>
      <c r="F369" t="s" s="101">
        <v>570</v>
      </c>
      <c r="G369" s="111">
        <v>0.211745288420094</v>
      </c>
      <c r="H369" s="111">
        <v>22.888947237982</v>
      </c>
      <c r="I369" t="str" s="42" cm="1">
        <f t="array" ref="I369">B369&amp;"|"&amp;D369</f>
        <v>General|900to1200</v>
      </c>
      <c r="J369" s="111"/>
      <c r="K369" s="111"/>
      <c r="L369" s="111"/>
      <c r="M369" s="111"/>
      <c r="N369" s="110"/>
    </row>
    <row r="370" ht="16.6" customHeight="1">
      <c r="A370" t="s" s="101">
        <v>551</v>
      </c>
      <c r="B370" t="s" s="35">
        <v>261</v>
      </c>
      <c r="C370" t="b" s="103">
        <v>1</v>
      </c>
      <c r="D370" t="s" s="35">
        <v>258</v>
      </c>
      <c r="E370" t="s" s="101">
        <v>248</v>
      </c>
      <c r="F370" t="s" s="101">
        <v>571</v>
      </c>
      <c r="G370" s="111">
        <v>0.211745288420094</v>
      </c>
      <c r="H370" s="111">
        <v>22.8289558299418</v>
      </c>
      <c r="I370" t="str" s="42" cm="1">
        <f t="array" ref="I370">B370&amp;"|"&amp;D370</f>
        <v>General|900to1200</v>
      </c>
      <c r="J370" s="111"/>
      <c r="K370" s="111"/>
      <c r="L370" s="111"/>
      <c r="M370" s="111"/>
      <c r="N370" s="110"/>
    </row>
    <row r="371" ht="16.6" customHeight="1">
      <c r="A371" t="s" s="101">
        <v>551</v>
      </c>
      <c r="B371" t="s" s="35">
        <v>261</v>
      </c>
      <c r="C371" t="b" s="103">
        <v>0</v>
      </c>
      <c r="D371" t="s" s="35">
        <v>258</v>
      </c>
      <c r="E371" t="s" s="101">
        <v>252</v>
      </c>
      <c r="F371" t="s" s="101">
        <v>572</v>
      </c>
      <c r="G371" s="111">
        <v>0.878981523181705</v>
      </c>
      <c r="H371" s="111">
        <v>19.9989664086687</v>
      </c>
      <c r="I371" t="str" s="42" cm="1">
        <f t="array" ref="I371">B371&amp;"|"&amp;D371</f>
        <v>General|900to1200</v>
      </c>
      <c r="J371" s="111"/>
      <c r="K371" s="111"/>
      <c r="L371" s="111"/>
      <c r="M371" s="111"/>
      <c r="N371" s="110"/>
    </row>
    <row r="372" ht="16.6" customHeight="1">
      <c r="A372" t="s" s="101">
        <v>551</v>
      </c>
      <c r="B372" t="s" s="35">
        <v>261</v>
      </c>
      <c r="C372" t="b" s="103">
        <v>1</v>
      </c>
      <c r="D372" t="s" s="35">
        <v>258</v>
      </c>
      <c r="E372" t="s" s="101">
        <v>252</v>
      </c>
      <c r="F372" t="s" s="101">
        <v>573</v>
      </c>
      <c r="G372" s="111">
        <v>0.878981523181705</v>
      </c>
      <c r="H372" s="111">
        <v>19.9535417645392</v>
      </c>
      <c r="I372" t="str" s="42" cm="1">
        <f t="array" ref="I372">B372&amp;"|"&amp;D372</f>
        <v>General|900to1200</v>
      </c>
      <c r="J372" s="111"/>
      <c r="K372" s="111"/>
      <c r="L372" s="111"/>
      <c r="M372" s="111"/>
      <c r="N372" s="110"/>
    </row>
    <row r="373" ht="16.6" customHeight="1">
      <c r="A373" t="s" s="101">
        <v>551</v>
      </c>
      <c r="B373" t="s" s="35">
        <v>261</v>
      </c>
      <c r="C373" t="b" s="103">
        <v>0</v>
      </c>
      <c r="D373" t="s" s="35">
        <v>258</v>
      </c>
      <c r="E373" t="s" s="101">
        <v>255</v>
      </c>
      <c r="F373" t="s" s="101">
        <v>574</v>
      </c>
      <c r="G373" s="111">
        <v>1.23611402413525</v>
      </c>
      <c r="H373" s="111">
        <v>16.1953625542206</v>
      </c>
      <c r="I373" t="str" s="42" cm="1">
        <f t="array" ref="I373">B373&amp;"|"&amp;D373</f>
        <v>General|900to1200</v>
      </c>
      <c r="J373" s="111"/>
      <c r="K373" s="111"/>
      <c r="L373" s="111"/>
      <c r="M373" s="111"/>
      <c r="N373" s="110"/>
    </row>
    <row r="374" ht="16.6" customHeight="1">
      <c r="A374" t="s" s="101">
        <v>551</v>
      </c>
      <c r="B374" t="s" s="35">
        <v>261</v>
      </c>
      <c r="C374" t="b" s="103">
        <v>1</v>
      </c>
      <c r="D374" t="s" s="35">
        <v>258</v>
      </c>
      <c r="E374" t="s" s="101">
        <v>255</v>
      </c>
      <c r="F374" t="s" s="101">
        <v>575</v>
      </c>
      <c r="G374" s="111">
        <v>1.23611402413525</v>
      </c>
      <c r="H374" s="111">
        <v>16.1651480751652</v>
      </c>
      <c r="I374" t="str" s="42" cm="1">
        <f t="array" ref="I374">B374&amp;"|"&amp;D374</f>
        <v>General|900to1200</v>
      </c>
      <c r="J374" s="111"/>
      <c r="K374" s="111"/>
      <c r="L374" s="111"/>
      <c r="M374" s="111"/>
      <c r="N374" s="110"/>
    </row>
    <row r="375" ht="16.6" customHeight="1">
      <c r="A375" t="s" s="101">
        <v>551</v>
      </c>
      <c r="B375" t="s" s="35">
        <v>261</v>
      </c>
      <c r="C375" t="b" s="103">
        <v>1</v>
      </c>
      <c r="D375" t="s" s="35">
        <v>336</v>
      </c>
      <c r="E375" t="s" s="101">
        <v>248</v>
      </c>
      <c r="F375" t="s" s="101">
        <v>576</v>
      </c>
      <c r="G375" s="111">
        <v>0.578829749429192</v>
      </c>
      <c r="H375" s="111">
        <v>23.8306003937431</v>
      </c>
      <c r="I375" t="str" s="42" cm="1">
        <f t="array" ref="I375">B375&amp;"|"&amp;D375</f>
        <v>General|Over1500</v>
      </c>
      <c r="J375" s="111"/>
      <c r="K375" s="111"/>
      <c r="L375" s="111"/>
      <c r="M375" s="111"/>
      <c r="N375" s="110"/>
    </row>
    <row r="376" ht="16.6" customHeight="1">
      <c r="A376" t="s" s="101">
        <v>551</v>
      </c>
      <c r="B376" t="s" s="35">
        <v>272</v>
      </c>
      <c r="C376" t="b" s="103">
        <v>0</v>
      </c>
      <c r="D376" t="s" s="35">
        <v>247</v>
      </c>
      <c r="E376" t="s" s="101">
        <v>248</v>
      </c>
      <c r="F376" t="s" s="101">
        <v>577</v>
      </c>
      <c r="G376" s="111">
        <v>0.08588736515900711</v>
      </c>
      <c r="H376" s="111">
        <v>14.6096558558461</v>
      </c>
      <c r="I376" t="str" s="42" cm="1">
        <f t="array" ref="I376">B376&amp;"|"&amp;D376</f>
        <v>Horticulture|700to900</v>
      </c>
      <c r="J376" s="111"/>
      <c r="K376" s="111"/>
      <c r="L376" s="111"/>
      <c r="M376" s="111"/>
      <c r="N376" s="110"/>
    </row>
    <row r="377" ht="16.6" customHeight="1">
      <c r="A377" t="s" s="101">
        <v>551</v>
      </c>
      <c r="B377" t="s" s="35">
        <v>272</v>
      </c>
      <c r="C377" t="b" s="103">
        <v>1</v>
      </c>
      <c r="D377" t="s" s="35">
        <v>247</v>
      </c>
      <c r="E377" t="s" s="101">
        <v>248</v>
      </c>
      <c r="F377" t="s" s="101">
        <v>578</v>
      </c>
      <c r="G377" s="111">
        <v>0.08588736515900711</v>
      </c>
      <c r="H377" s="111">
        <v>14.5709351009353</v>
      </c>
      <c r="I377" t="str" s="42" cm="1">
        <f t="array" ref="I377">B377&amp;"|"&amp;D377</f>
        <v>Horticulture|700to900</v>
      </c>
      <c r="J377" s="111"/>
      <c r="K377" s="111"/>
      <c r="L377" s="111"/>
      <c r="M377" s="111"/>
      <c r="N377" s="110"/>
    </row>
    <row r="378" ht="16.6" customHeight="1">
      <c r="A378" t="s" s="101">
        <v>551</v>
      </c>
      <c r="B378" t="s" s="35">
        <v>272</v>
      </c>
      <c r="C378" t="b" s="103">
        <v>1</v>
      </c>
      <c r="D378" t="s" s="35">
        <v>247</v>
      </c>
      <c r="E378" t="s" s="101">
        <v>252</v>
      </c>
      <c r="F378" t="s" s="101">
        <v>579</v>
      </c>
      <c r="G378" s="111">
        <v>0.391504188834894</v>
      </c>
      <c r="H378" s="111">
        <v>10.4882191815104</v>
      </c>
      <c r="I378" t="str" s="42" cm="1">
        <f t="array" ref="I378">B378&amp;"|"&amp;D378</f>
        <v>Horticulture|700to900</v>
      </c>
      <c r="J378" s="111"/>
      <c r="K378" s="111"/>
      <c r="L378" s="111"/>
      <c r="M378" s="111"/>
      <c r="N378" s="110"/>
    </row>
    <row r="379" ht="16.6" customHeight="1">
      <c r="A379" t="s" s="101">
        <v>551</v>
      </c>
      <c r="B379" t="s" s="35">
        <v>272</v>
      </c>
      <c r="C379" t="b" s="103">
        <v>0</v>
      </c>
      <c r="D379" t="s" s="35">
        <v>247</v>
      </c>
      <c r="E379" t="s" s="101">
        <v>255</v>
      </c>
      <c r="F379" t="s" s="101">
        <v>580</v>
      </c>
      <c r="G379" s="111">
        <v>0.567678110232065</v>
      </c>
      <c r="H379" s="111">
        <v>9.247310965642001</v>
      </c>
      <c r="I379" t="str" s="42" cm="1">
        <f t="array" ref="I379">B379&amp;"|"&amp;D379</f>
        <v>Horticulture|700to900</v>
      </c>
      <c r="J379" s="111"/>
      <c r="K379" s="111"/>
      <c r="L379" s="111"/>
      <c r="M379" s="111"/>
      <c r="N379" s="110"/>
    </row>
    <row r="380" ht="16.6" customHeight="1">
      <c r="A380" t="s" s="101">
        <v>551</v>
      </c>
      <c r="B380" t="s" s="35">
        <v>272</v>
      </c>
      <c r="C380" t="b" s="103">
        <v>1</v>
      </c>
      <c r="D380" t="s" s="35">
        <v>247</v>
      </c>
      <c r="E380" t="s" s="101">
        <v>255</v>
      </c>
      <c r="F380" t="s" s="101">
        <v>581</v>
      </c>
      <c r="G380" s="111">
        <v>0.567678110232065</v>
      </c>
      <c r="H380" s="111">
        <v>9.226900132460489</v>
      </c>
      <c r="I380" t="str" s="42" cm="1">
        <f t="array" ref="I380">B380&amp;"|"&amp;D380</f>
        <v>Horticulture|700to900</v>
      </c>
      <c r="J380" s="111"/>
      <c r="K380" s="111"/>
      <c r="L380" s="111"/>
      <c r="M380" s="111"/>
      <c r="N380" s="110"/>
    </row>
    <row r="381" ht="16.6" customHeight="1">
      <c r="A381" t="s" s="101">
        <v>551</v>
      </c>
      <c r="B381" t="s" s="35">
        <v>272</v>
      </c>
      <c r="C381" t="b" s="103">
        <v>0</v>
      </c>
      <c r="D381" t="s" s="35">
        <v>258</v>
      </c>
      <c r="E381" t="s" s="101">
        <v>248</v>
      </c>
      <c r="F381" t="s" s="101">
        <v>582</v>
      </c>
      <c r="G381" s="111">
        <v>0.158223036302312</v>
      </c>
      <c r="H381" s="111">
        <v>15.7011614198597</v>
      </c>
      <c r="I381" t="str" s="42" cm="1">
        <f t="array" ref="I381">B381&amp;"|"&amp;D381</f>
        <v>Horticulture|900to1200</v>
      </c>
      <c r="J381" s="111"/>
      <c r="K381" s="111"/>
      <c r="L381" s="111"/>
      <c r="M381" s="111"/>
      <c r="N381" s="110"/>
    </row>
    <row r="382" ht="16.6" customHeight="1">
      <c r="A382" t="s" s="101">
        <v>551</v>
      </c>
      <c r="B382" t="s" s="35">
        <v>272</v>
      </c>
      <c r="C382" t="b" s="103">
        <v>1</v>
      </c>
      <c r="D382" t="s" s="35">
        <v>258</v>
      </c>
      <c r="E382" t="s" s="101">
        <v>248</v>
      </c>
      <c r="F382" t="s" s="101">
        <v>583</v>
      </c>
      <c r="G382" s="111">
        <v>0.158223036302312</v>
      </c>
      <c r="H382" s="111">
        <v>15.6602306779141</v>
      </c>
      <c r="I382" t="str" s="42" cm="1">
        <f t="array" ref="I382">B382&amp;"|"&amp;D382</f>
        <v>Horticulture|900to1200</v>
      </c>
      <c r="J382" s="111"/>
      <c r="K382" s="111"/>
      <c r="L382" s="111"/>
      <c r="M382" s="111"/>
      <c r="N382" s="110"/>
    </row>
    <row r="383" ht="16.6" customHeight="1">
      <c r="A383" t="s" s="101">
        <v>551</v>
      </c>
      <c r="B383" t="s" s="35">
        <v>272</v>
      </c>
      <c r="C383" t="b" s="103">
        <v>0</v>
      </c>
      <c r="D383" t="s" s="35">
        <v>258</v>
      </c>
      <c r="E383" t="s" s="101">
        <v>252</v>
      </c>
      <c r="F383" t="s" s="101">
        <v>584</v>
      </c>
      <c r="G383" s="111">
        <v>0.741661198528476</v>
      </c>
      <c r="H383" s="111">
        <v>13.298831235629</v>
      </c>
      <c r="I383" t="str" s="42" cm="1">
        <f t="array" ref="I383">B383&amp;"|"&amp;D383</f>
        <v>Horticulture|900to1200</v>
      </c>
      <c r="J383" s="111"/>
      <c r="K383" s="111"/>
      <c r="L383" s="111"/>
      <c r="M383" s="111"/>
      <c r="N383" s="110"/>
    </row>
    <row r="384" ht="16.6" customHeight="1">
      <c r="A384" t="s" s="101">
        <v>551</v>
      </c>
      <c r="B384" t="s" s="35">
        <v>272</v>
      </c>
      <c r="C384" t="b" s="103">
        <v>0</v>
      </c>
      <c r="D384" t="s" s="35">
        <v>258</v>
      </c>
      <c r="E384" t="s" s="101">
        <v>255</v>
      </c>
      <c r="F384" t="s" s="101">
        <v>585</v>
      </c>
      <c r="G384" s="111">
        <v>0.925410869631405</v>
      </c>
      <c r="H384" s="111">
        <v>10.5164293549377</v>
      </c>
      <c r="I384" t="str" s="42" cm="1">
        <f t="array" ref="I384">B384&amp;"|"&amp;D384</f>
        <v>Horticulture|900to1200</v>
      </c>
      <c r="J384" s="111"/>
      <c r="K384" s="111"/>
      <c r="L384" s="111"/>
      <c r="M384" s="111"/>
      <c r="N384" s="110"/>
    </row>
    <row r="385" ht="16.6" customHeight="1">
      <c r="A385" t="s" s="101">
        <v>551</v>
      </c>
      <c r="B385" t="s" s="35">
        <v>272</v>
      </c>
      <c r="C385" t="b" s="103">
        <v>1</v>
      </c>
      <c r="D385" t="s" s="35">
        <v>258</v>
      </c>
      <c r="E385" t="s" s="101">
        <v>255</v>
      </c>
      <c r="F385" t="s" s="101">
        <v>586</v>
      </c>
      <c r="G385" s="111">
        <v>0.925410869631405</v>
      </c>
      <c r="H385" s="111">
        <v>10.4957159842644</v>
      </c>
      <c r="I385" t="str" s="42" cm="1">
        <f t="array" ref="I385">B385&amp;"|"&amp;D385</f>
        <v>Horticulture|900to1200</v>
      </c>
      <c r="J385" s="111"/>
      <c r="K385" s="111"/>
      <c r="L385" s="111"/>
      <c r="M385" s="111"/>
      <c r="N385" s="110"/>
    </row>
    <row r="386" ht="16.6" customHeight="1">
      <c r="A386" t="s" s="101">
        <v>551</v>
      </c>
      <c r="B386" t="s" s="35">
        <v>281</v>
      </c>
      <c r="C386" t="b" s="103">
        <v>1</v>
      </c>
      <c r="D386" t="s" s="35">
        <v>247</v>
      </c>
      <c r="E386" t="s" s="101">
        <v>248</v>
      </c>
      <c r="F386" t="s" s="101">
        <v>587</v>
      </c>
      <c r="G386" s="111">
        <v>0.193744570345663</v>
      </c>
      <c r="H386" s="111">
        <v>101.658974498834</v>
      </c>
      <c r="I386" t="str" s="42" cm="1">
        <f t="array" ref="I386">B386&amp;"|"&amp;D386</f>
        <v>Pig|700to900</v>
      </c>
      <c r="J386" s="111"/>
      <c r="K386" s="111"/>
      <c r="L386" s="111"/>
      <c r="M386" s="111"/>
      <c r="N386" s="110"/>
    </row>
    <row r="387" ht="16.6" customHeight="1">
      <c r="A387" t="s" s="101">
        <v>551</v>
      </c>
      <c r="B387" t="s" s="35">
        <v>281</v>
      </c>
      <c r="C387" t="b" s="103">
        <v>1</v>
      </c>
      <c r="D387" t="s" s="35">
        <v>247</v>
      </c>
      <c r="E387" t="s" s="101">
        <v>255</v>
      </c>
      <c r="F387" t="s" s="101">
        <v>588</v>
      </c>
      <c r="G387" s="111">
        <v>1.34069109999402</v>
      </c>
      <c r="H387" s="111">
        <v>54.6154579278006</v>
      </c>
      <c r="I387" t="str" s="42" cm="1">
        <f t="array" ref="I387">B387&amp;"|"&amp;D387</f>
        <v>Pig|700to900</v>
      </c>
      <c r="J387" s="111"/>
      <c r="K387" s="111"/>
      <c r="L387" s="111"/>
      <c r="M387" s="111"/>
      <c r="N387" s="110"/>
    </row>
    <row r="388" ht="16.6" customHeight="1">
      <c r="A388" t="s" s="101">
        <v>551</v>
      </c>
      <c r="B388" t="s" s="35">
        <v>281</v>
      </c>
      <c r="C388" t="b" s="103">
        <v>0</v>
      </c>
      <c r="D388" t="s" s="35">
        <v>258</v>
      </c>
      <c r="E388" t="s" s="101">
        <v>248</v>
      </c>
      <c r="F388" t="s" s="101">
        <v>589</v>
      </c>
      <c r="G388" s="111">
        <v>0.326140183787498</v>
      </c>
      <c r="H388" s="111">
        <v>107.237600338641</v>
      </c>
      <c r="I388" t="str" s="42" cm="1">
        <f t="array" ref="I388">B388&amp;"|"&amp;D388</f>
        <v>Pig|900to1200</v>
      </c>
      <c r="J388" s="111"/>
      <c r="K388" s="111"/>
      <c r="L388" s="111"/>
      <c r="M388" s="111"/>
      <c r="N388" s="110"/>
    </row>
    <row r="389" ht="16.6" customHeight="1">
      <c r="A389" t="s" s="101">
        <v>551</v>
      </c>
      <c r="B389" t="s" s="35">
        <v>281</v>
      </c>
      <c r="C389" t="b" s="103">
        <v>1</v>
      </c>
      <c r="D389" t="s" s="35">
        <v>258</v>
      </c>
      <c r="E389" t="s" s="101">
        <v>248</v>
      </c>
      <c r="F389" t="s" s="101">
        <v>590</v>
      </c>
      <c r="G389" s="111">
        <v>0.32085584018133</v>
      </c>
      <c r="H389" s="111">
        <v>107.360533053085</v>
      </c>
      <c r="I389" t="str" s="42" cm="1">
        <f t="array" ref="I389">B389&amp;"|"&amp;D389</f>
        <v>Pig|900to1200</v>
      </c>
      <c r="J389" s="111"/>
      <c r="K389" s="111"/>
      <c r="L389" s="111"/>
      <c r="M389" s="111"/>
      <c r="N389" s="110"/>
    </row>
    <row r="390" ht="16.6" customHeight="1">
      <c r="A390" t="s" s="101">
        <v>551</v>
      </c>
      <c r="B390" t="s" s="35">
        <v>281</v>
      </c>
      <c r="C390" t="b" s="103">
        <v>0</v>
      </c>
      <c r="D390" t="s" s="35">
        <v>258</v>
      </c>
      <c r="E390" t="s" s="101">
        <v>252</v>
      </c>
      <c r="F390" t="s" s="101">
        <v>591</v>
      </c>
      <c r="G390" s="111">
        <v>1.29369897654287</v>
      </c>
      <c r="H390" s="111">
        <v>86.72622342953569</v>
      </c>
      <c r="I390" t="str" s="42" cm="1">
        <f t="array" ref="I390">B390&amp;"|"&amp;D390</f>
        <v>Pig|900to1200</v>
      </c>
      <c r="J390" s="111"/>
      <c r="K390" s="111"/>
      <c r="L390" s="111"/>
      <c r="M390" s="111"/>
      <c r="N390" s="110"/>
    </row>
    <row r="391" ht="16.6" customHeight="1">
      <c r="A391" t="s" s="101">
        <v>551</v>
      </c>
      <c r="B391" t="s" s="35">
        <v>281</v>
      </c>
      <c r="C391" t="b" s="103">
        <v>0</v>
      </c>
      <c r="D391" t="s" s="35">
        <v>258</v>
      </c>
      <c r="E391" t="s" s="101">
        <v>255</v>
      </c>
      <c r="F391" t="s" s="101">
        <v>592</v>
      </c>
      <c r="G391" s="111">
        <v>2.09584328113082</v>
      </c>
      <c r="H391" s="111">
        <v>64.1579522792408</v>
      </c>
      <c r="I391" t="str" s="42" cm="1">
        <f t="array" ref="I391">B391&amp;"|"&amp;D391</f>
        <v>Pig|900to1200</v>
      </c>
      <c r="J391" s="111"/>
      <c r="K391" s="111"/>
      <c r="L391" s="111"/>
      <c r="M391" s="111"/>
      <c r="N391" s="110"/>
    </row>
    <row r="392" ht="16.6" customHeight="1">
      <c r="A392" t="s" s="101">
        <v>551</v>
      </c>
      <c r="B392" t="s" s="35">
        <v>288</v>
      </c>
      <c r="C392" t="b" s="103">
        <v>1</v>
      </c>
      <c r="D392" t="s" s="35">
        <v>247</v>
      </c>
      <c r="E392" t="s" s="101">
        <v>248</v>
      </c>
      <c r="F392" t="s" s="101">
        <v>593</v>
      </c>
      <c r="G392" s="111">
        <v>0.132866139562257</v>
      </c>
      <c r="H392" s="111">
        <v>70.70108760867031</v>
      </c>
      <c r="I392" t="str" s="42" cm="1">
        <f t="array" ref="I392">B392&amp;"|"&amp;D392</f>
        <v>Poultry|700to900</v>
      </c>
      <c r="J392" s="111"/>
      <c r="K392" s="111"/>
      <c r="L392" s="111"/>
      <c r="M392" s="111"/>
      <c r="N392" s="110"/>
    </row>
    <row r="393" ht="16.6" customHeight="1">
      <c r="A393" t="s" s="101">
        <v>551</v>
      </c>
      <c r="B393" t="s" s="35">
        <v>288</v>
      </c>
      <c r="C393" t="b" s="103">
        <v>0</v>
      </c>
      <c r="D393" t="s" s="35">
        <v>247</v>
      </c>
      <c r="E393" t="s" s="101">
        <v>252</v>
      </c>
      <c r="F393" t="s" s="101">
        <v>594</v>
      </c>
      <c r="G393" s="111">
        <v>0.400362361600979</v>
      </c>
      <c r="H393" s="111">
        <v>48.9622337943486</v>
      </c>
      <c r="I393" t="str" s="42" cm="1">
        <f t="array" ref="I393">B393&amp;"|"&amp;D393</f>
        <v>Poultry|700to900</v>
      </c>
      <c r="J393" s="111"/>
      <c r="K393" s="111"/>
      <c r="L393" s="111"/>
      <c r="M393" s="111"/>
      <c r="N393" s="110"/>
    </row>
    <row r="394" ht="16.6" customHeight="1">
      <c r="A394" t="s" s="101">
        <v>551</v>
      </c>
      <c r="B394" t="s" s="35">
        <v>288</v>
      </c>
      <c r="C394" t="b" s="103">
        <v>1</v>
      </c>
      <c r="D394" t="s" s="35">
        <v>247</v>
      </c>
      <c r="E394" t="s" s="101">
        <v>252</v>
      </c>
      <c r="F394" t="s" s="101">
        <v>595</v>
      </c>
      <c r="G394" s="111">
        <v>0.390427684317534</v>
      </c>
      <c r="H394" s="111">
        <v>47.2797870888349</v>
      </c>
      <c r="I394" t="str" s="42" cm="1">
        <f t="array" ref="I394">B394&amp;"|"&amp;D394</f>
        <v>Poultry|700to900</v>
      </c>
      <c r="J394" s="111"/>
      <c r="K394" s="111"/>
      <c r="L394" s="111"/>
      <c r="M394" s="111"/>
      <c r="N394" s="110"/>
    </row>
    <row r="395" ht="16.6" customHeight="1">
      <c r="A395" t="s" s="101">
        <v>551</v>
      </c>
      <c r="B395" t="s" s="35">
        <v>288</v>
      </c>
      <c r="C395" t="b" s="103">
        <v>0</v>
      </c>
      <c r="D395" t="s" s="35">
        <v>247</v>
      </c>
      <c r="E395" t="s" s="101">
        <v>255</v>
      </c>
      <c r="F395" t="s" s="101">
        <v>596</v>
      </c>
      <c r="G395" s="111">
        <v>0.71369351922422</v>
      </c>
      <c r="H395" s="111">
        <v>39.7534294117091</v>
      </c>
      <c r="I395" t="str" s="42" cm="1">
        <f t="array" ref="I395">B395&amp;"|"&amp;D395</f>
        <v>Poultry|700to900</v>
      </c>
      <c r="J395" s="111"/>
      <c r="K395" s="111"/>
      <c r="L395" s="111"/>
      <c r="M395" s="111"/>
      <c r="N395" s="110"/>
    </row>
    <row r="396" ht="16.6" customHeight="1">
      <c r="A396" t="s" s="101">
        <v>551</v>
      </c>
      <c r="B396" t="s" s="35">
        <v>288</v>
      </c>
      <c r="C396" t="b" s="103">
        <v>1</v>
      </c>
      <c r="D396" t="s" s="35">
        <v>247</v>
      </c>
      <c r="E396" t="s" s="101">
        <v>255</v>
      </c>
      <c r="F396" t="s" s="101">
        <v>597</v>
      </c>
      <c r="G396" s="111">
        <v>0.700193394371162</v>
      </c>
      <c r="H396" s="111">
        <v>37.2725354529498</v>
      </c>
      <c r="I396" t="str" s="42" cm="1">
        <f t="array" ref="I396">B396&amp;"|"&amp;D396</f>
        <v>Poultry|700to900</v>
      </c>
      <c r="J396" s="111"/>
      <c r="K396" s="111"/>
      <c r="L396" s="111"/>
      <c r="M396" s="111"/>
      <c r="N396" s="110"/>
    </row>
    <row r="397" ht="16.6" customHeight="1">
      <c r="A397" t="s" s="101">
        <v>551</v>
      </c>
      <c r="B397" t="s" s="35">
        <v>288</v>
      </c>
      <c r="C397" t="b" s="103">
        <v>0</v>
      </c>
      <c r="D397" t="s" s="35">
        <v>258</v>
      </c>
      <c r="E397" t="s" s="101">
        <v>248</v>
      </c>
      <c r="F397" t="s" s="101">
        <v>598</v>
      </c>
      <c r="G397" s="111">
        <v>0.218493071794973</v>
      </c>
      <c r="H397" s="111">
        <v>74.03313026237019</v>
      </c>
      <c r="I397" t="str" s="42" cm="1">
        <f t="array" ref="I397">B397&amp;"|"&amp;D397</f>
        <v>Poultry|900to1200</v>
      </c>
      <c r="J397" s="111"/>
      <c r="K397" s="111"/>
      <c r="L397" s="111"/>
      <c r="M397" s="111"/>
      <c r="N397" s="110"/>
    </row>
    <row r="398" ht="16.6" customHeight="1">
      <c r="A398" t="s" s="101">
        <v>551</v>
      </c>
      <c r="B398" t="s" s="35">
        <v>288</v>
      </c>
      <c r="C398" t="b" s="103">
        <v>0</v>
      </c>
      <c r="D398" t="s" s="35">
        <v>258</v>
      </c>
      <c r="E398" t="s" s="101">
        <v>255</v>
      </c>
      <c r="F398" t="s" s="101">
        <v>599</v>
      </c>
      <c r="G398" s="111">
        <v>1.17404013997956</v>
      </c>
      <c r="H398" s="111">
        <v>43.7946428057431</v>
      </c>
      <c r="I398" t="str" s="42" cm="1">
        <f t="array" ref="I398">B398&amp;"|"&amp;D398</f>
        <v>Poultry|900to1200</v>
      </c>
      <c r="J398" s="111"/>
      <c r="K398" s="111"/>
      <c r="L398" s="111"/>
      <c r="M398" s="111"/>
      <c r="N398" s="110"/>
    </row>
    <row r="399" ht="16.6" customHeight="1">
      <c r="A399" t="s" s="101">
        <v>551</v>
      </c>
      <c r="B399" t="s" s="35">
        <v>295</v>
      </c>
      <c r="C399" t="b" s="103">
        <v>0</v>
      </c>
      <c r="D399" t="s" s="35">
        <v>247</v>
      </c>
      <c r="E399" t="s" s="101">
        <v>248</v>
      </c>
      <c r="F399" t="s" s="101">
        <v>600</v>
      </c>
      <c r="G399" s="111">
        <v>0.457873427027141</v>
      </c>
      <c r="H399" s="111">
        <v>112.437994435907</v>
      </c>
      <c r="I399" t="str" s="42" cm="1">
        <f t="array" ref="I399">B399&amp;"|"&amp;D399</f>
        <v>Dairy|700to900</v>
      </c>
      <c r="J399" s="111"/>
      <c r="K399" s="111"/>
      <c r="L399" s="111"/>
      <c r="M399" s="111"/>
      <c r="N399" s="110"/>
    </row>
    <row r="400" ht="16.6" customHeight="1">
      <c r="A400" t="s" s="101">
        <v>551</v>
      </c>
      <c r="B400" t="s" s="35">
        <v>295</v>
      </c>
      <c r="C400" t="b" s="103">
        <v>1</v>
      </c>
      <c r="D400" t="s" s="35">
        <v>247</v>
      </c>
      <c r="E400" t="s" s="101">
        <v>248</v>
      </c>
      <c r="F400" t="s" s="101">
        <v>601</v>
      </c>
      <c r="G400" s="111">
        <v>0.45317266058175</v>
      </c>
      <c r="H400" s="111">
        <v>111.335012661112</v>
      </c>
      <c r="I400" t="str" s="42" cm="1">
        <f t="array" ref="I400">B400&amp;"|"&amp;D400</f>
        <v>Dairy|700to900</v>
      </c>
      <c r="J400" s="111"/>
      <c r="K400" s="111"/>
      <c r="L400" s="111"/>
      <c r="M400" s="111"/>
      <c r="N400" s="110"/>
    </row>
    <row r="401" ht="16.6" customHeight="1">
      <c r="A401" t="s" s="101">
        <v>551</v>
      </c>
      <c r="B401" t="s" s="35">
        <v>295</v>
      </c>
      <c r="C401" t="b" s="103">
        <v>0</v>
      </c>
      <c r="D401" t="s" s="35">
        <v>247</v>
      </c>
      <c r="E401" t="s" s="101">
        <v>252</v>
      </c>
      <c r="F401" t="s" s="101">
        <v>602</v>
      </c>
      <c r="G401" s="111">
        <v>0.93542959730394</v>
      </c>
      <c r="H401" s="111">
        <v>86.4071249421781</v>
      </c>
      <c r="I401" t="str" s="42" cm="1">
        <f t="array" ref="I401">B401&amp;"|"&amp;D401</f>
        <v>Dairy|700to900</v>
      </c>
      <c r="J401" s="111"/>
      <c r="K401" s="111"/>
      <c r="L401" s="111"/>
      <c r="M401" s="111"/>
      <c r="N401" s="110"/>
    </row>
    <row r="402" ht="16.6" customHeight="1">
      <c r="A402" t="s" s="101">
        <v>551</v>
      </c>
      <c r="B402" t="s" s="35">
        <v>295</v>
      </c>
      <c r="C402" t="b" s="103">
        <v>1</v>
      </c>
      <c r="D402" t="s" s="35">
        <v>247</v>
      </c>
      <c r="E402" t="s" s="101">
        <v>252</v>
      </c>
      <c r="F402" t="s" s="101">
        <v>603</v>
      </c>
      <c r="G402" s="111">
        <v>0.928601502512832</v>
      </c>
      <c r="H402" s="111">
        <v>85.4960069714691</v>
      </c>
      <c r="I402" t="str" s="42" cm="1">
        <f t="array" ref="I402">B402&amp;"|"&amp;D402</f>
        <v>Dairy|700to900</v>
      </c>
      <c r="J402" s="111"/>
      <c r="K402" s="111"/>
      <c r="L402" s="111"/>
      <c r="M402" s="111"/>
      <c r="N402" s="110"/>
    </row>
    <row r="403" ht="16.6" customHeight="1">
      <c r="A403" t="s" s="101">
        <v>551</v>
      </c>
      <c r="B403" t="s" s="35">
        <v>295</v>
      </c>
      <c r="C403" t="b" s="103">
        <v>0</v>
      </c>
      <c r="D403" t="s" s="35">
        <v>247</v>
      </c>
      <c r="E403" t="s" s="101">
        <v>255</v>
      </c>
      <c r="F403" t="s" s="101">
        <v>604</v>
      </c>
      <c r="G403" s="111">
        <v>3.08123120323235</v>
      </c>
      <c r="H403" s="111">
        <v>51.0600883995127</v>
      </c>
      <c r="I403" t="str" s="42" cm="1">
        <f t="array" ref="I403">B403&amp;"|"&amp;D403</f>
        <v>Dairy|700to900</v>
      </c>
      <c r="J403" s="111"/>
      <c r="K403" s="111"/>
      <c r="L403" s="111"/>
      <c r="M403" s="111"/>
      <c r="N403" s="110"/>
    </row>
    <row r="404" ht="16.6" customHeight="1">
      <c r="A404" t="s" s="101">
        <v>551</v>
      </c>
      <c r="B404" t="s" s="35">
        <v>295</v>
      </c>
      <c r="C404" t="b" s="103">
        <v>1</v>
      </c>
      <c r="D404" t="s" s="35">
        <v>247</v>
      </c>
      <c r="E404" t="s" s="101">
        <v>255</v>
      </c>
      <c r="F404" t="s" s="101">
        <v>605</v>
      </c>
      <c r="G404" s="111">
        <v>2.99908601120487</v>
      </c>
      <c r="H404" s="111">
        <v>50.0003275755461</v>
      </c>
      <c r="I404" t="str" s="42" cm="1">
        <f t="array" ref="I404">B404&amp;"|"&amp;D404</f>
        <v>Dairy|700to900</v>
      </c>
      <c r="J404" s="111"/>
      <c r="K404" s="111"/>
      <c r="L404" s="111"/>
      <c r="M404" s="111"/>
      <c r="N404" s="110"/>
    </row>
    <row r="405" ht="16.6" customHeight="1">
      <c r="A405" t="s" s="101">
        <v>551</v>
      </c>
      <c r="B405" t="s" s="35">
        <v>295</v>
      </c>
      <c r="C405" t="b" s="103">
        <v>0</v>
      </c>
      <c r="D405" t="s" s="35">
        <v>258</v>
      </c>
      <c r="E405" t="s" s="101">
        <v>248</v>
      </c>
      <c r="F405" t="s" s="101">
        <v>606</v>
      </c>
      <c r="G405" s="111">
        <v>0.67044566655781</v>
      </c>
      <c r="H405" s="111">
        <v>118.877950751768</v>
      </c>
      <c r="I405" t="str" s="42" cm="1">
        <f t="array" ref="I405">B405&amp;"|"&amp;D405</f>
        <v>Dairy|900to1200</v>
      </c>
      <c r="J405" s="111"/>
      <c r="K405" s="111"/>
      <c r="L405" s="111"/>
      <c r="M405" s="111"/>
      <c r="N405" s="110"/>
    </row>
    <row r="406" ht="16.6" customHeight="1">
      <c r="A406" t="s" s="101">
        <v>551</v>
      </c>
      <c r="B406" t="s" s="35">
        <v>295</v>
      </c>
      <c r="C406" t="b" s="103">
        <v>1</v>
      </c>
      <c r="D406" t="s" s="35">
        <v>258</v>
      </c>
      <c r="E406" t="s" s="101">
        <v>248</v>
      </c>
      <c r="F406" t="s" s="101">
        <v>607</v>
      </c>
      <c r="G406" s="111">
        <v>0.664461039235859</v>
      </c>
      <c r="H406" s="111">
        <v>117.718806430903</v>
      </c>
      <c r="I406" t="str" s="42" cm="1">
        <f t="array" ref="I406">B406&amp;"|"&amp;D406</f>
        <v>Dairy|900to1200</v>
      </c>
      <c r="J406" s="111"/>
      <c r="K406" s="111"/>
      <c r="L406" s="111"/>
      <c r="M406" s="111"/>
      <c r="N406" s="110"/>
    </row>
    <row r="407" ht="16.6" customHeight="1">
      <c r="A407" t="s" s="101">
        <v>551</v>
      </c>
      <c r="B407" t="s" s="35">
        <v>295</v>
      </c>
      <c r="C407" t="b" s="103">
        <v>0</v>
      </c>
      <c r="D407" t="s" s="35">
        <v>258</v>
      </c>
      <c r="E407" t="s" s="101">
        <v>252</v>
      </c>
      <c r="F407" t="s" s="101">
        <v>608</v>
      </c>
      <c r="G407" s="111">
        <v>1.60711239060173</v>
      </c>
      <c r="H407" s="111">
        <v>109.002329971799</v>
      </c>
      <c r="I407" t="str" s="42" cm="1">
        <f t="array" ref="I407">B407&amp;"|"&amp;D407</f>
        <v>Dairy|900to1200</v>
      </c>
      <c r="J407" s="111"/>
      <c r="K407" s="111"/>
      <c r="L407" s="111"/>
      <c r="M407" s="111"/>
      <c r="N407" s="110"/>
    </row>
    <row r="408" ht="16.6" customHeight="1">
      <c r="A408" t="s" s="101">
        <v>551</v>
      </c>
      <c r="B408" t="s" s="35">
        <v>295</v>
      </c>
      <c r="C408" t="b" s="103">
        <v>0</v>
      </c>
      <c r="D408" t="s" s="35">
        <v>258</v>
      </c>
      <c r="E408" t="s" s="101">
        <v>255</v>
      </c>
      <c r="F408" t="s" s="101">
        <v>609</v>
      </c>
      <c r="G408" s="111">
        <v>4.80073362971734</v>
      </c>
      <c r="H408" s="111">
        <v>65.8877010313774</v>
      </c>
      <c r="I408" t="str" s="42" cm="1">
        <f t="array" ref="I408">B408&amp;"|"&amp;D408</f>
        <v>Dairy|900to1200</v>
      </c>
      <c r="J408" s="111"/>
      <c r="K408" s="111"/>
      <c r="L408" s="111"/>
      <c r="M408" s="111"/>
      <c r="N408" s="110"/>
    </row>
    <row r="409" ht="16.6" customHeight="1">
      <c r="A409" t="s" s="101">
        <v>551</v>
      </c>
      <c r="B409" t="s" s="35">
        <v>301</v>
      </c>
      <c r="C409" t="b" s="103">
        <v>1</v>
      </c>
      <c r="D409" t="s" s="35">
        <v>539</v>
      </c>
      <c r="E409" t="s" s="101">
        <v>252</v>
      </c>
      <c r="F409" t="s" s="101">
        <v>610</v>
      </c>
      <c r="G409" s="111">
        <v>0.0611661819195161</v>
      </c>
      <c r="H409" s="111">
        <v>4.61005097958719</v>
      </c>
      <c r="I409" t="str" s="42" cm="1">
        <f t="array" ref="I409">B409&amp;"|"&amp;D409</f>
        <v>Lowland|600to700</v>
      </c>
      <c r="J409" s="111"/>
      <c r="K409" s="111"/>
      <c r="L409" s="111"/>
      <c r="M409" s="111"/>
      <c r="N409" s="110"/>
    </row>
    <row r="410" ht="16.6" customHeight="1">
      <c r="A410" t="s" s="101">
        <v>551</v>
      </c>
      <c r="B410" t="s" s="35">
        <v>301</v>
      </c>
      <c r="C410" t="b" s="103">
        <v>0</v>
      </c>
      <c r="D410" t="s" s="35">
        <v>247</v>
      </c>
      <c r="E410" t="s" s="101">
        <v>248</v>
      </c>
      <c r="F410" t="s" s="101">
        <v>611</v>
      </c>
      <c r="G410" s="111">
        <v>0.06913263514302841</v>
      </c>
      <c r="H410" s="111">
        <v>9.318280119186779</v>
      </c>
      <c r="I410" t="str" s="42" cm="1">
        <f t="array" ref="I410">B410&amp;"|"&amp;D410</f>
        <v>Lowland|700to900</v>
      </c>
      <c r="J410" s="111"/>
      <c r="K410" s="111"/>
      <c r="L410" s="111"/>
      <c r="M410" s="111"/>
      <c r="N410" s="110"/>
    </row>
    <row r="411" ht="16.6" customHeight="1">
      <c r="A411" t="s" s="101">
        <v>551</v>
      </c>
      <c r="B411" t="s" s="35">
        <v>301</v>
      </c>
      <c r="C411" t="b" s="103">
        <v>1</v>
      </c>
      <c r="D411" t="s" s="35">
        <v>247</v>
      </c>
      <c r="E411" t="s" s="101">
        <v>248</v>
      </c>
      <c r="F411" t="s" s="101">
        <v>612</v>
      </c>
      <c r="G411" s="111">
        <v>0.0691324750777752</v>
      </c>
      <c r="H411" s="111">
        <v>9.263043767044239</v>
      </c>
      <c r="I411" t="str" s="42" cm="1">
        <f t="array" ref="I411">B411&amp;"|"&amp;D411</f>
        <v>Lowland|700to900</v>
      </c>
      <c r="J411" s="111"/>
      <c r="K411" s="111"/>
      <c r="L411" s="111"/>
      <c r="M411" s="111"/>
      <c r="N411" s="110"/>
    </row>
    <row r="412" ht="16.6" customHeight="1">
      <c r="A412" t="s" s="101">
        <v>551</v>
      </c>
      <c r="B412" t="s" s="35">
        <v>301</v>
      </c>
      <c r="C412" t="b" s="103">
        <v>0</v>
      </c>
      <c r="D412" t="s" s="35">
        <v>247</v>
      </c>
      <c r="E412" t="s" s="101">
        <v>252</v>
      </c>
      <c r="F412" t="s" s="101">
        <v>613</v>
      </c>
      <c r="G412" s="111">
        <v>0.114379343221225</v>
      </c>
      <c r="H412" s="111">
        <v>7.25726664451011</v>
      </c>
      <c r="I412" t="str" s="42" cm="1">
        <f t="array" ref="I412">B412&amp;"|"&amp;D412</f>
        <v>Lowland|700to900</v>
      </c>
      <c r="J412" s="111"/>
      <c r="K412" s="111"/>
      <c r="L412" s="111"/>
      <c r="M412" s="111"/>
      <c r="N412" s="110"/>
    </row>
    <row r="413" ht="16.6" customHeight="1">
      <c r="A413" t="s" s="101">
        <v>551</v>
      </c>
      <c r="B413" t="s" s="35">
        <v>301</v>
      </c>
      <c r="C413" t="b" s="103">
        <v>1</v>
      </c>
      <c r="D413" t="s" s="35">
        <v>247</v>
      </c>
      <c r="E413" t="s" s="101">
        <v>252</v>
      </c>
      <c r="F413" t="s" s="101">
        <v>614</v>
      </c>
      <c r="G413" s="111">
        <v>0.114379144632598</v>
      </c>
      <c r="H413" s="111">
        <v>7.2150970502038</v>
      </c>
      <c r="I413" t="str" s="42" cm="1">
        <f t="array" ref="I413">B413&amp;"|"&amp;D413</f>
        <v>Lowland|700to900</v>
      </c>
      <c r="J413" s="111"/>
      <c r="K413" s="111"/>
      <c r="L413" s="111"/>
      <c r="M413" s="111"/>
      <c r="N413" s="110"/>
    </row>
    <row r="414" ht="16.6" customHeight="1">
      <c r="A414" t="s" s="101">
        <v>551</v>
      </c>
      <c r="B414" t="s" s="35">
        <v>301</v>
      </c>
      <c r="C414" t="b" s="103">
        <v>0</v>
      </c>
      <c r="D414" t="s" s="35">
        <v>247</v>
      </c>
      <c r="E414" t="s" s="101">
        <v>255</v>
      </c>
      <c r="F414" t="s" s="101">
        <v>615</v>
      </c>
      <c r="G414" s="111">
        <v>0.429817620169051</v>
      </c>
      <c r="H414" s="111">
        <v>5.32223907015496</v>
      </c>
      <c r="I414" t="str" s="42" cm="1">
        <f t="array" ref="I414">B414&amp;"|"&amp;D414</f>
        <v>Lowland|700to900</v>
      </c>
      <c r="J414" s="111"/>
      <c r="K414" s="111"/>
      <c r="L414" s="111"/>
      <c r="M414" s="111"/>
      <c r="N414" s="110"/>
    </row>
    <row r="415" ht="16.6" customHeight="1">
      <c r="A415" t="s" s="101">
        <v>551</v>
      </c>
      <c r="B415" t="s" s="35">
        <v>301</v>
      </c>
      <c r="C415" t="b" s="103">
        <v>1</v>
      </c>
      <c r="D415" t="s" s="35">
        <v>247</v>
      </c>
      <c r="E415" t="s" s="101">
        <v>255</v>
      </c>
      <c r="F415" t="s" s="101">
        <v>616</v>
      </c>
      <c r="G415" s="111">
        <v>0.429797127363024</v>
      </c>
      <c r="H415" s="111">
        <v>5.30973918579594</v>
      </c>
      <c r="I415" t="str" s="42" cm="1">
        <f t="array" ref="I415">B415&amp;"|"&amp;D415</f>
        <v>Lowland|700to900</v>
      </c>
      <c r="J415" s="111"/>
      <c r="K415" s="111"/>
      <c r="L415" s="111"/>
      <c r="M415" s="111"/>
      <c r="N415" s="110"/>
    </row>
    <row r="416" ht="16.6" customHeight="1">
      <c r="A416" t="s" s="101">
        <v>551</v>
      </c>
      <c r="B416" t="s" s="35">
        <v>301</v>
      </c>
      <c r="C416" t="b" s="103">
        <v>0</v>
      </c>
      <c r="D416" t="s" s="35">
        <v>258</v>
      </c>
      <c r="E416" t="s" s="101">
        <v>248</v>
      </c>
      <c r="F416" t="s" s="101">
        <v>617</v>
      </c>
      <c r="G416" s="111">
        <v>0.111280695633446</v>
      </c>
      <c r="H416" s="111">
        <v>9.984412363385999</v>
      </c>
      <c r="I416" t="str" s="42" cm="1">
        <f t="array" ref="I416">B416&amp;"|"&amp;D416</f>
        <v>Lowland|900to1200</v>
      </c>
      <c r="J416" s="111"/>
      <c r="K416" s="111"/>
      <c r="L416" s="111"/>
      <c r="M416" s="111"/>
      <c r="N416" s="110"/>
    </row>
    <row r="417" ht="16.6" customHeight="1">
      <c r="A417" t="s" s="101">
        <v>551</v>
      </c>
      <c r="B417" t="s" s="35">
        <v>301</v>
      </c>
      <c r="C417" t="b" s="103">
        <v>1</v>
      </c>
      <c r="D417" t="s" s="35">
        <v>258</v>
      </c>
      <c r="E417" t="s" s="101">
        <v>248</v>
      </c>
      <c r="F417" t="s" s="101">
        <v>618</v>
      </c>
      <c r="G417" s="111">
        <v>0.111280491245886</v>
      </c>
      <c r="H417" s="111">
        <v>9.92807088729743</v>
      </c>
      <c r="I417" t="str" s="42" cm="1">
        <f t="array" ref="I417">B417&amp;"|"&amp;D417</f>
        <v>Lowland|900to1200</v>
      </c>
      <c r="J417" s="111"/>
      <c r="K417" s="111"/>
      <c r="L417" s="111"/>
      <c r="M417" s="111"/>
      <c r="N417" s="110"/>
    </row>
    <row r="418" ht="16.6" customHeight="1">
      <c r="A418" t="s" s="101">
        <v>551</v>
      </c>
      <c r="B418" t="s" s="35">
        <v>301</v>
      </c>
      <c r="C418" t="b" s="103">
        <v>0</v>
      </c>
      <c r="D418" t="s" s="35">
        <v>258</v>
      </c>
      <c r="E418" t="s" s="101">
        <v>252</v>
      </c>
      <c r="F418" t="s" s="101">
        <v>619</v>
      </c>
      <c r="G418" s="111">
        <v>0.202142473491354</v>
      </c>
      <c r="H418" s="111">
        <v>9.282557576039981</v>
      </c>
      <c r="I418" t="str" s="42" cm="1">
        <f t="array" ref="I418">B418&amp;"|"&amp;D418</f>
        <v>Lowland|900to1200</v>
      </c>
      <c r="J418" s="111"/>
      <c r="K418" s="111"/>
      <c r="L418" s="111"/>
      <c r="M418" s="111"/>
      <c r="N418" s="110"/>
    </row>
    <row r="419" ht="16.6" customHeight="1">
      <c r="A419" t="s" s="101">
        <v>551</v>
      </c>
      <c r="B419" t="s" s="35">
        <v>301</v>
      </c>
      <c r="C419" t="b" s="103">
        <v>1</v>
      </c>
      <c r="D419" t="s" s="35">
        <v>258</v>
      </c>
      <c r="E419" t="s" s="101">
        <v>252</v>
      </c>
      <c r="F419" t="s" s="101">
        <v>620</v>
      </c>
      <c r="G419" s="111">
        <v>0.202142211626631</v>
      </c>
      <c r="H419" s="111">
        <v>9.23172577757879</v>
      </c>
      <c r="I419" t="str" s="42" cm="1">
        <f t="array" ref="I419">B419&amp;"|"&amp;D419</f>
        <v>Lowland|900to1200</v>
      </c>
      <c r="J419" s="111"/>
      <c r="K419" s="111"/>
      <c r="L419" s="111"/>
      <c r="M419" s="111"/>
      <c r="N419" s="110"/>
    </row>
    <row r="420" ht="16.6" customHeight="1">
      <c r="A420" t="s" s="101">
        <v>551</v>
      </c>
      <c r="B420" t="s" s="35">
        <v>301</v>
      </c>
      <c r="C420" t="b" s="103">
        <v>0</v>
      </c>
      <c r="D420" t="s" s="35">
        <v>258</v>
      </c>
      <c r="E420" t="s" s="101">
        <v>255</v>
      </c>
      <c r="F420" t="s" s="101">
        <v>621</v>
      </c>
      <c r="G420" s="111">
        <v>0.732472957618868</v>
      </c>
      <c r="H420" s="111">
        <v>7.06943726514503</v>
      </c>
      <c r="I420" t="str" s="42" cm="1">
        <f t="array" ref="I420">B420&amp;"|"&amp;D420</f>
        <v>Lowland|900to1200</v>
      </c>
      <c r="J420" s="111"/>
      <c r="K420" s="111"/>
      <c r="L420" s="111"/>
      <c r="M420" s="111"/>
      <c r="N420" s="110"/>
    </row>
    <row r="421" ht="16.6" customHeight="1">
      <c r="A421" t="s" s="101">
        <v>551</v>
      </c>
      <c r="B421" t="s" s="35">
        <v>301</v>
      </c>
      <c r="C421" t="b" s="103">
        <v>1</v>
      </c>
      <c r="D421" t="s" s="35">
        <v>258</v>
      </c>
      <c r="E421" t="s" s="101">
        <v>255</v>
      </c>
      <c r="F421" t="s" s="101">
        <v>622</v>
      </c>
      <c r="G421" s="111">
        <v>0.732446886003041</v>
      </c>
      <c r="H421" s="111">
        <v>7.05633896440345</v>
      </c>
      <c r="I421" t="str" s="42" cm="1">
        <f t="array" ref="I421">B421&amp;"|"&amp;D421</f>
        <v>Lowland|900to1200</v>
      </c>
      <c r="J421" s="111"/>
      <c r="K421" s="111"/>
      <c r="L421" s="111"/>
      <c r="M421" s="111"/>
      <c r="N421" s="110"/>
    </row>
    <row r="422" ht="16.6" customHeight="1">
      <c r="A422" t="s" s="101">
        <v>551</v>
      </c>
      <c r="B422" t="s" s="35">
        <v>301</v>
      </c>
      <c r="C422" t="b" s="103">
        <v>1</v>
      </c>
      <c r="D422" t="s" s="35">
        <v>336</v>
      </c>
      <c r="E422" t="s" s="101">
        <v>252</v>
      </c>
      <c r="F422" t="s" s="101">
        <v>623</v>
      </c>
      <c r="G422" s="111">
        <v>0.431478372045016</v>
      </c>
      <c r="H422" s="111">
        <v>11.7042968149744</v>
      </c>
      <c r="I422" t="str" s="42" cm="1">
        <f t="array" ref="I422">B422&amp;"|"&amp;D422</f>
        <v>Lowland|Over1500</v>
      </c>
      <c r="J422" s="111"/>
      <c r="K422" s="111"/>
      <c r="L422" s="111"/>
      <c r="M422" s="111"/>
      <c r="N422" s="110"/>
    </row>
    <row r="423" ht="16.6" customHeight="1">
      <c r="A423" t="s" s="101">
        <v>551</v>
      </c>
      <c r="B423" t="s" s="35">
        <v>312</v>
      </c>
      <c r="C423" t="b" s="103">
        <v>1</v>
      </c>
      <c r="D423" t="s" s="35">
        <v>247</v>
      </c>
      <c r="E423" t="s" s="101">
        <v>248</v>
      </c>
      <c r="F423" t="s" s="101">
        <v>624</v>
      </c>
      <c r="G423" s="111">
        <v>0.215964306689822</v>
      </c>
      <c r="H423" s="111">
        <v>39.5948039284082</v>
      </c>
      <c r="I423" t="str" s="42" cm="1">
        <f t="array" ref="I423">B423&amp;"|"&amp;D423</f>
        <v>Mixed|700to900</v>
      </c>
      <c r="J423" s="111"/>
      <c r="K423" s="111"/>
      <c r="L423" s="111"/>
      <c r="M423" s="111"/>
      <c r="N423" s="110"/>
    </row>
    <row r="424" ht="16.6" customHeight="1">
      <c r="A424" t="s" s="101">
        <v>551</v>
      </c>
      <c r="B424" t="s" s="35">
        <v>312</v>
      </c>
      <c r="C424" t="b" s="103">
        <v>0</v>
      </c>
      <c r="D424" t="s" s="35">
        <v>247</v>
      </c>
      <c r="E424" t="s" s="101">
        <v>252</v>
      </c>
      <c r="F424" t="s" s="101">
        <v>625</v>
      </c>
      <c r="G424" s="111">
        <v>0.765318922472066</v>
      </c>
      <c r="H424" s="111">
        <v>30.4412856239248</v>
      </c>
      <c r="I424" t="str" s="42" cm="1">
        <f t="array" ref="I424">B424&amp;"|"&amp;D424</f>
        <v>Mixed|700to900</v>
      </c>
      <c r="J424" s="111"/>
      <c r="K424" s="111"/>
      <c r="L424" s="111"/>
      <c r="M424" s="111"/>
      <c r="N424" s="110"/>
    </row>
    <row r="425" ht="16.6" customHeight="1">
      <c r="A425" t="s" s="101">
        <v>551</v>
      </c>
      <c r="B425" t="s" s="35">
        <v>312</v>
      </c>
      <c r="C425" t="b" s="103">
        <v>1</v>
      </c>
      <c r="D425" t="s" s="35">
        <v>247</v>
      </c>
      <c r="E425" t="s" s="101">
        <v>252</v>
      </c>
      <c r="F425" t="s" s="101">
        <v>626</v>
      </c>
      <c r="G425" s="111">
        <v>0.76255158723251</v>
      </c>
      <c r="H425" s="111">
        <v>30.1405695779865</v>
      </c>
      <c r="I425" t="str" s="42" cm="1">
        <f t="array" ref="I425">B425&amp;"|"&amp;D425</f>
        <v>Mixed|700to900</v>
      </c>
      <c r="J425" s="111"/>
      <c r="K425" s="111"/>
      <c r="L425" s="111"/>
      <c r="M425" s="111"/>
      <c r="N425" s="110"/>
    </row>
    <row r="426" ht="16.6" customHeight="1">
      <c r="A426" t="s" s="101">
        <v>551</v>
      </c>
      <c r="B426" t="s" s="35">
        <v>312</v>
      </c>
      <c r="C426" t="b" s="103">
        <v>0</v>
      </c>
      <c r="D426" t="s" s="35">
        <v>247</v>
      </c>
      <c r="E426" t="s" s="101">
        <v>255</v>
      </c>
      <c r="F426" t="s" s="101">
        <v>627</v>
      </c>
      <c r="G426" s="111">
        <v>1.42153995819592</v>
      </c>
      <c r="H426" s="111">
        <v>25.5090486130326</v>
      </c>
      <c r="I426" t="str" s="42" cm="1">
        <f t="array" ref="I426">B426&amp;"|"&amp;D426</f>
        <v>Mixed|700to900</v>
      </c>
      <c r="J426" s="111"/>
      <c r="K426" s="111"/>
      <c r="L426" s="111"/>
      <c r="M426" s="111"/>
      <c r="N426" s="110"/>
    </row>
    <row r="427" ht="16.6" customHeight="1">
      <c r="A427" t="s" s="101">
        <v>551</v>
      </c>
      <c r="B427" t="s" s="35">
        <v>312</v>
      </c>
      <c r="C427" t="b" s="103">
        <v>1</v>
      </c>
      <c r="D427" t="s" s="35">
        <v>247</v>
      </c>
      <c r="E427" t="s" s="101">
        <v>255</v>
      </c>
      <c r="F427" t="s" s="101">
        <v>628</v>
      </c>
      <c r="G427" s="111">
        <v>1.41574931150609</v>
      </c>
      <c r="H427" s="111">
        <v>25.186188695303</v>
      </c>
      <c r="I427" t="str" s="42" cm="1">
        <f t="array" ref="I427">B427&amp;"|"&amp;D427</f>
        <v>Mixed|700to900</v>
      </c>
      <c r="J427" s="111"/>
      <c r="K427" s="111"/>
      <c r="L427" s="111"/>
      <c r="M427" s="111"/>
      <c r="N427" s="110"/>
    </row>
    <row r="428" ht="16.6" customHeight="1">
      <c r="A428" t="s" s="101">
        <v>551</v>
      </c>
      <c r="B428" t="s" s="35">
        <v>312</v>
      </c>
      <c r="C428" t="b" s="103">
        <v>0</v>
      </c>
      <c r="D428" t="s" s="35">
        <v>258</v>
      </c>
      <c r="E428" t="s" s="101">
        <v>248</v>
      </c>
      <c r="F428" t="s" s="101">
        <v>629</v>
      </c>
      <c r="G428" s="111">
        <v>0.369920036979521</v>
      </c>
      <c r="H428" s="111">
        <v>42.3202809155254</v>
      </c>
      <c r="I428" t="str" s="42" cm="1">
        <f t="array" ref="I428">B428&amp;"|"&amp;D428</f>
        <v>Mixed|900to1200</v>
      </c>
      <c r="J428" s="111"/>
      <c r="K428" s="111"/>
      <c r="L428" s="111"/>
      <c r="M428" s="111"/>
      <c r="N428" s="110"/>
    </row>
    <row r="429" ht="16.6" customHeight="1">
      <c r="A429" t="s" s="101">
        <v>551</v>
      </c>
      <c r="B429" t="s" s="35">
        <v>312</v>
      </c>
      <c r="C429" t="b" s="103">
        <v>1</v>
      </c>
      <c r="D429" t="s" s="35">
        <v>258</v>
      </c>
      <c r="E429" t="s" s="101">
        <v>248</v>
      </c>
      <c r="F429" t="s" s="101">
        <v>630</v>
      </c>
      <c r="G429" s="111">
        <v>0.36933961140832</v>
      </c>
      <c r="H429" s="111">
        <v>42.1115065001694</v>
      </c>
      <c r="I429" t="str" s="42" cm="1">
        <f t="array" ref="I429">B429&amp;"|"&amp;D429</f>
        <v>Mixed|900to1200</v>
      </c>
      <c r="J429" s="111"/>
      <c r="K429" s="111"/>
      <c r="L429" s="111"/>
      <c r="M429" s="111"/>
      <c r="N429" s="110"/>
    </row>
    <row r="430" ht="16.6" customHeight="1">
      <c r="A430" t="s" s="101">
        <v>551</v>
      </c>
      <c r="B430" t="s" s="35">
        <v>312</v>
      </c>
      <c r="C430" t="b" s="103">
        <v>0</v>
      </c>
      <c r="D430" t="s" s="35">
        <v>258</v>
      </c>
      <c r="E430" t="s" s="101">
        <v>252</v>
      </c>
      <c r="F430" t="s" s="101">
        <v>631</v>
      </c>
      <c r="G430" s="111">
        <v>1.42947309180967</v>
      </c>
      <c r="H430" s="111">
        <v>38.3808751120304</v>
      </c>
      <c r="I430" t="str" s="42" cm="1">
        <f t="array" ref="I430">B430&amp;"|"&amp;D430</f>
        <v>Mixed|900to1200</v>
      </c>
      <c r="J430" s="111"/>
      <c r="K430" s="111"/>
      <c r="L430" s="111"/>
      <c r="M430" s="111"/>
      <c r="N430" s="110"/>
    </row>
    <row r="431" ht="16.6" customHeight="1">
      <c r="A431" t="s" s="101">
        <v>551</v>
      </c>
      <c r="B431" t="s" s="35">
        <v>312</v>
      </c>
      <c r="C431" t="b" s="103">
        <v>1</v>
      </c>
      <c r="D431" t="s" s="35">
        <v>258</v>
      </c>
      <c r="E431" t="s" s="101">
        <v>252</v>
      </c>
      <c r="F431" t="s" s="101">
        <v>632</v>
      </c>
      <c r="G431" s="111">
        <v>1.42589564594142</v>
      </c>
      <c r="H431" s="111">
        <v>38.0036755210376</v>
      </c>
      <c r="I431" t="str" s="42" cm="1">
        <f t="array" ref="I431">B431&amp;"|"&amp;D431</f>
        <v>Mixed|900to1200</v>
      </c>
      <c r="J431" s="111"/>
      <c r="K431" s="111"/>
      <c r="L431" s="111"/>
      <c r="M431" s="111"/>
      <c r="N431" s="110"/>
    </row>
    <row r="432" ht="16.6" customHeight="1">
      <c r="A432" t="s" s="101">
        <v>551</v>
      </c>
      <c r="B432" t="s" s="35">
        <v>312</v>
      </c>
      <c r="C432" t="b" s="103">
        <v>0</v>
      </c>
      <c r="D432" t="s" s="35">
        <v>258</v>
      </c>
      <c r="E432" t="s" s="101">
        <v>255</v>
      </c>
      <c r="F432" t="s" s="101">
        <v>633</v>
      </c>
      <c r="G432" s="111">
        <v>2.32773988589021</v>
      </c>
      <c r="H432" s="111">
        <v>30.3341753298347</v>
      </c>
      <c r="I432" t="str" s="42" cm="1">
        <f t="array" ref="I432">B432&amp;"|"&amp;D432</f>
        <v>Mixed|900to1200</v>
      </c>
      <c r="J432" s="111"/>
      <c r="K432" s="111"/>
      <c r="L432" s="111"/>
      <c r="M432" s="111"/>
      <c r="N432" s="110"/>
    </row>
    <row r="433" ht="16.6" customHeight="1">
      <c r="A433" t="s" s="101">
        <v>551</v>
      </c>
      <c r="B433" t="s" s="35">
        <v>312</v>
      </c>
      <c r="C433" t="b" s="103">
        <v>1</v>
      </c>
      <c r="D433" t="s" s="35">
        <v>258</v>
      </c>
      <c r="E433" t="s" s="101">
        <v>255</v>
      </c>
      <c r="F433" t="s" s="101">
        <v>634</v>
      </c>
      <c r="G433" s="111">
        <v>2.32064248847901</v>
      </c>
      <c r="H433" s="111">
        <v>29.9552959000743</v>
      </c>
      <c r="I433" t="str" s="42" cm="1">
        <f t="array" ref="I433">B433&amp;"|"&amp;D433</f>
        <v>Mixed|900to1200</v>
      </c>
      <c r="J433" s="111"/>
      <c r="K433" s="111"/>
      <c r="L433" s="111"/>
      <c r="M433" s="111"/>
      <c r="N433" s="110"/>
    </row>
    <row r="434" ht="16.6" customHeight="1">
      <c r="A434" t="s" s="101">
        <v>635</v>
      </c>
      <c r="B434" t="s" s="35">
        <v>246</v>
      </c>
      <c r="C434" t="b" s="103">
        <v>0</v>
      </c>
      <c r="D434" t="s" s="35">
        <v>247</v>
      </c>
      <c r="E434" t="s" s="101">
        <v>248</v>
      </c>
      <c r="F434" t="s" s="101">
        <v>636</v>
      </c>
      <c r="G434" s="111">
        <v>0.114565880095127</v>
      </c>
      <c r="H434" s="111">
        <v>27.9908875748904</v>
      </c>
      <c r="I434" t="str" s="42" cm="1">
        <f t="array" ref="I434">B434&amp;"|"&amp;D434</f>
        <v>Cereals|700to900</v>
      </c>
      <c r="J434" s="111"/>
      <c r="K434" s="111"/>
      <c r="L434" s="111"/>
      <c r="M434" s="111"/>
      <c r="N434" s="110"/>
    </row>
    <row r="435" ht="16.6" customHeight="1">
      <c r="A435" t="s" s="101">
        <v>635</v>
      </c>
      <c r="B435" t="s" s="35">
        <v>246</v>
      </c>
      <c r="C435" t="b" s="103">
        <v>1</v>
      </c>
      <c r="D435" t="s" s="35">
        <v>247</v>
      </c>
      <c r="E435" t="s" s="101">
        <v>248</v>
      </c>
      <c r="F435" t="s" s="101">
        <v>637</v>
      </c>
      <c r="G435" s="111">
        <v>0.114561422860611</v>
      </c>
      <c r="H435" s="111">
        <v>27.8994587882562</v>
      </c>
      <c r="I435" t="str" s="42" cm="1">
        <f t="array" ref="I435">B435&amp;"|"&amp;D435</f>
        <v>Cereals|700to900</v>
      </c>
      <c r="J435" s="111"/>
      <c r="K435" s="111"/>
      <c r="L435" s="111"/>
      <c r="M435" s="111"/>
      <c r="N435" s="110"/>
    </row>
    <row r="436" ht="16.6" customHeight="1">
      <c r="A436" t="s" s="101">
        <v>635</v>
      </c>
      <c r="B436" t="s" s="35">
        <v>246</v>
      </c>
      <c r="C436" t="b" s="103">
        <v>0</v>
      </c>
      <c r="D436" t="s" s="35">
        <v>247</v>
      </c>
      <c r="E436" t="s" s="101">
        <v>252</v>
      </c>
      <c r="F436" t="s" s="101">
        <v>638</v>
      </c>
      <c r="G436" s="111">
        <v>0.67117444084537</v>
      </c>
      <c r="H436" s="111">
        <v>21.5817025007993</v>
      </c>
      <c r="I436" t="str" s="42" cm="1">
        <f t="array" ref="I436">B436&amp;"|"&amp;D436</f>
        <v>Cereals|700to900</v>
      </c>
      <c r="J436" s="111"/>
      <c r="K436" s="111"/>
      <c r="L436" s="111"/>
      <c r="M436" s="111"/>
      <c r="N436" s="110"/>
    </row>
    <row r="437" ht="16.6" customHeight="1">
      <c r="A437" t="s" s="101">
        <v>635</v>
      </c>
      <c r="B437" t="s" s="35">
        <v>246</v>
      </c>
      <c r="C437" t="b" s="103">
        <v>1</v>
      </c>
      <c r="D437" t="s" s="35">
        <v>247</v>
      </c>
      <c r="E437" t="s" s="101">
        <v>252</v>
      </c>
      <c r="F437" t="s" s="101">
        <v>639</v>
      </c>
      <c r="G437" s="111">
        <v>0.671134560081694</v>
      </c>
      <c r="H437" s="111">
        <v>21.5195593891778</v>
      </c>
      <c r="I437" t="str" s="42" cm="1">
        <f t="array" ref="I437">B437&amp;"|"&amp;D437</f>
        <v>Cereals|700to900</v>
      </c>
      <c r="J437" s="111"/>
      <c r="K437" s="111"/>
      <c r="L437" s="111"/>
      <c r="M437" s="111"/>
      <c r="N437" s="110"/>
    </row>
    <row r="438" ht="16.6" customHeight="1">
      <c r="A438" t="s" s="101">
        <v>635</v>
      </c>
      <c r="B438" t="s" s="35">
        <v>246</v>
      </c>
      <c r="C438" t="b" s="103">
        <v>0</v>
      </c>
      <c r="D438" t="s" s="35">
        <v>247</v>
      </c>
      <c r="E438" t="s" s="101">
        <v>255</v>
      </c>
      <c r="F438" t="s" s="101">
        <v>640</v>
      </c>
      <c r="G438" s="111">
        <v>0.919208644038948</v>
      </c>
      <c r="H438" s="111">
        <v>20.1754209523978</v>
      </c>
      <c r="I438" t="str" s="42" cm="1">
        <f t="array" ref="I438">B438&amp;"|"&amp;D438</f>
        <v>Cereals|700to900</v>
      </c>
      <c r="J438" s="111"/>
      <c r="K438" s="111"/>
      <c r="L438" s="111"/>
      <c r="M438" s="111"/>
      <c r="N438" s="110"/>
    </row>
    <row r="439" ht="16.6" customHeight="1">
      <c r="A439" t="s" s="101">
        <v>635</v>
      </c>
      <c r="B439" t="s" s="35">
        <v>246</v>
      </c>
      <c r="C439" t="b" s="103">
        <v>1</v>
      </c>
      <c r="D439" t="s" s="35">
        <v>247</v>
      </c>
      <c r="E439" t="s" s="101">
        <v>255</v>
      </c>
      <c r="F439" t="s" s="101">
        <v>641</v>
      </c>
      <c r="G439" s="111">
        <v>0.919128286707543</v>
      </c>
      <c r="H439" s="111">
        <v>20.1248928761758</v>
      </c>
      <c r="I439" t="str" s="42" cm="1">
        <f t="array" ref="I439">B439&amp;"|"&amp;D439</f>
        <v>Cereals|700to900</v>
      </c>
      <c r="J439" s="111"/>
      <c r="K439" s="111"/>
      <c r="L439" s="111"/>
      <c r="M439" s="111"/>
      <c r="N439" s="110"/>
    </row>
    <row r="440" ht="16.6" customHeight="1">
      <c r="A440" t="s" s="101">
        <v>635</v>
      </c>
      <c r="B440" t="s" s="35">
        <v>246</v>
      </c>
      <c r="C440" t="b" s="103">
        <v>1</v>
      </c>
      <c r="D440" t="s" s="35">
        <v>258</v>
      </c>
      <c r="E440" t="s" s="101">
        <v>248</v>
      </c>
      <c r="F440" t="s" s="101">
        <v>642</v>
      </c>
      <c r="G440" s="111">
        <v>0.200488384382734</v>
      </c>
      <c r="H440" s="111">
        <v>29.6580196072654</v>
      </c>
      <c r="I440" t="str" s="42" cm="1">
        <f t="array" ref="I440">B440&amp;"|"&amp;D440</f>
        <v>Cereals|900to1200</v>
      </c>
      <c r="J440" s="111"/>
      <c r="K440" s="111"/>
      <c r="L440" s="111"/>
      <c r="M440" s="111"/>
      <c r="N440" s="110"/>
    </row>
    <row r="441" ht="16.6" customHeight="1">
      <c r="A441" t="s" s="101">
        <v>635</v>
      </c>
      <c r="B441" t="s" s="35">
        <v>261</v>
      </c>
      <c r="C441" t="b" s="103">
        <v>0</v>
      </c>
      <c r="D441" t="s" s="35">
        <v>247</v>
      </c>
      <c r="E441" t="s" s="101">
        <v>248</v>
      </c>
      <c r="F441" t="s" s="101">
        <v>643</v>
      </c>
      <c r="G441" s="111">
        <v>0.0883650062884373</v>
      </c>
      <c r="H441" s="111">
        <v>19.1490388805998</v>
      </c>
      <c r="I441" t="str" s="42" cm="1">
        <f t="array" ref="I441">B441&amp;"|"&amp;D441</f>
        <v>General|700to900</v>
      </c>
      <c r="J441" s="111"/>
      <c r="K441" s="111"/>
      <c r="L441" s="111"/>
      <c r="M441" s="111"/>
      <c r="N441" s="110"/>
    </row>
    <row r="442" ht="16.6" customHeight="1">
      <c r="A442" t="s" s="101">
        <v>635</v>
      </c>
      <c r="B442" t="s" s="35">
        <v>261</v>
      </c>
      <c r="C442" t="b" s="103">
        <v>1</v>
      </c>
      <c r="D442" t="s" s="35">
        <v>247</v>
      </c>
      <c r="E442" t="s" s="101">
        <v>248</v>
      </c>
      <c r="F442" t="s" s="101">
        <v>644</v>
      </c>
      <c r="G442" s="111">
        <v>0.0883650062884373</v>
      </c>
      <c r="H442" s="111">
        <v>19.0956744370672</v>
      </c>
      <c r="I442" t="str" s="42" cm="1">
        <f t="array" ref="I442">B442&amp;"|"&amp;D442</f>
        <v>General|700to900</v>
      </c>
      <c r="J442" s="111"/>
      <c r="K442" s="111"/>
      <c r="L442" s="111"/>
      <c r="M442" s="111"/>
      <c r="N442" s="110"/>
    </row>
    <row r="443" ht="16.6" customHeight="1">
      <c r="A443" t="s" s="101">
        <v>635</v>
      </c>
      <c r="B443" t="s" s="35">
        <v>261</v>
      </c>
      <c r="C443" t="b" s="103">
        <v>0</v>
      </c>
      <c r="D443" t="s" s="35">
        <v>247</v>
      </c>
      <c r="E443" t="s" s="101">
        <v>252</v>
      </c>
      <c r="F443" t="s" s="101">
        <v>645</v>
      </c>
      <c r="G443" s="111">
        <v>0.438481981642709</v>
      </c>
      <c r="H443" s="111">
        <v>14.3757472356423</v>
      </c>
      <c r="I443" t="str" s="42" cm="1">
        <f t="array" ref="I443">B443&amp;"|"&amp;D443</f>
        <v>General|700to900</v>
      </c>
      <c r="J443" s="111"/>
      <c r="K443" s="111"/>
      <c r="L443" s="111"/>
      <c r="M443" s="111"/>
      <c r="N443" s="110"/>
    </row>
    <row r="444" ht="16.6" customHeight="1">
      <c r="A444" t="s" s="101">
        <v>635</v>
      </c>
      <c r="B444" t="s" s="35">
        <v>261</v>
      </c>
      <c r="C444" t="b" s="103">
        <v>1</v>
      </c>
      <c r="D444" t="s" s="35">
        <v>247</v>
      </c>
      <c r="E444" t="s" s="101">
        <v>252</v>
      </c>
      <c r="F444" t="s" s="101">
        <v>646</v>
      </c>
      <c r="G444" s="111">
        <v>0.438481981642709</v>
      </c>
      <c r="H444" s="111">
        <v>14.3404723756693</v>
      </c>
      <c r="I444" t="str" s="42" cm="1">
        <f t="array" ref="I444">B444&amp;"|"&amp;D444</f>
        <v>General|700to900</v>
      </c>
      <c r="J444" s="111"/>
      <c r="K444" s="111"/>
      <c r="L444" s="111"/>
      <c r="M444" s="111"/>
      <c r="N444" s="110"/>
    </row>
    <row r="445" ht="16.6" customHeight="1">
      <c r="A445" t="s" s="101">
        <v>635</v>
      </c>
      <c r="B445" t="s" s="35">
        <v>261</v>
      </c>
      <c r="C445" t="b" s="103">
        <v>0</v>
      </c>
      <c r="D445" t="s" s="35">
        <v>247</v>
      </c>
      <c r="E445" t="s" s="101">
        <v>255</v>
      </c>
      <c r="F445" t="s" s="101">
        <v>647</v>
      </c>
      <c r="G445" s="111">
        <v>0.681613650369123</v>
      </c>
      <c r="H445" s="111">
        <v>12.9511623504736</v>
      </c>
      <c r="I445" t="str" s="42" cm="1">
        <f t="array" ref="I445">B445&amp;"|"&amp;D445</f>
        <v>General|700to900</v>
      </c>
      <c r="J445" s="111"/>
      <c r="K445" s="111"/>
      <c r="L445" s="111"/>
      <c r="M445" s="111"/>
      <c r="N445" s="110"/>
    </row>
    <row r="446" ht="16.6" customHeight="1">
      <c r="A446" t="s" s="101">
        <v>635</v>
      </c>
      <c r="B446" t="s" s="35">
        <v>261</v>
      </c>
      <c r="C446" t="b" s="103">
        <v>1</v>
      </c>
      <c r="D446" t="s" s="35">
        <v>247</v>
      </c>
      <c r="E446" t="s" s="101">
        <v>255</v>
      </c>
      <c r="F446" t="s" s="101">
        <v>648</v>
      </c>
      <c r="G446" s="111">
        <v>0.681613650369123</v>
      </c>
      <c r="H446" s="111">
        <v>12.9230698879997</v>
      </c>
      <c r="I446" t="str" s="42" cm="1">
        <f t="array" ref="I446">B446&amp;"|"&amp;D446</f>
        <v>General|700to900</v>
      </c>
      <c r="J446" s="111"/>
      <c r="K446" s="111"/>
      <c r="L446" s="111"/>
      <c r="M446" s="111"/>
      <c r="N446" s="110"/>
    </row>
    <row r="447" ht="16.6" customHeight="1">
      <c r="A447" t="s" s="101">
        <v>635</v>
      </c>
      <c r="B447" t="s" s="35">
        <v>261</v>
      </c>
      <c r="C447" t="b" s="103">
        <v>1</v>
      </c>
      <c r="D447" t="s" s="35">
        <v>258</v>
      </c>
      <c r="E447" t="s" s="101">
        <v>248</v>
      </c>
      <c r="F447" t="s" s="101">
        <v>649</v>
      </c>
      <c r="G447" s="111">
        <v>0.15719479537637</v>
      </c>
      <c r="H447" s="111">
        <v>20.4143200114952</v>
      </c>
      <c r="I447" t="str" s="42" cm="1">
        <f t="array" ref="I447">B447&amp;"|"&amp;D447</f>
        <v>General|900to1200</v>
      </c>
      <c r="J447" s="111"/>
      <c r="K447" s="111"/>
      <c r="L447" s="111"/>
      <c r="M447" s="111"/>
      <c r="N447" s="110"/>
    </row>
    <row r="448" ht="16.6" customHeight="1">
      <c r="A448" t="s" s="101">
        <v>635</v>
      </c>
      <c r="B448" t="s" s="35">
        <v>261</v>
      </c>
      <c r="C448" t="b" s="103">
        <v>1</v>
      </c>
      <c r="D448" t="s" s="35">
        <v>258</v>
      </c>
      <c r="E448" t="s" s="101">
        <v>252</v>
      </c>
      <c r="F448" t="s" s="101">
        <v>650</v>
      </c>
      <c r="G448" s="111">
        <v>0.837724549587492</v>
      </c>
      <c r="H448" s="111">
        <v>18.2744680781471</v>
      </c>
      <c r="I448" t="str" s="42" cm="1">
        <f t="array" ref="I448">B448&amp;"|"&amp;D448</f>
        <v>General|900to1200</v>
      </c>
      <c r="J448" s="111"/>
      <c r="K448" s="111"/>
      <c r="L448" s="111"/>
      <c r="M448" s="111"/>
      <c r="N448" s="110"/>
    </row>
    <row r="449" ht="16.6" customHeight="1">
      <c r="A449" t="s" s="101">
        <v>635</v>
      </c>
      <c r="B449" t="s" s="35">
        <v>272</v>
      </c>
      <c r="C449" t="b" s="103">
        <v>0</v>
      </c>
      <c r="D449" t="s" s="35">
        <v>247</v>
      </c>
      <c r="E449" t="s" s="101">
        <v>248</v>
      </c>
      <c r="F449" t="s" s="101">
        <v>651</v>
      </c>
      <c r="G449" s="111">
        <v>0.100414193377208</v>
      </c>
      <c r="H449" s="111">
        <v>21.2778098992504</v>
      </c>
      <c r="I449" t="str" s="42" cm="1">
        <f t="array" ref="I449">B449&amp;"|"&amp;D449</f>
        <v>Horticulture|700to900</v>
      </c>
      <c r="J449" s="111"/>
      <c r="K449" s="111"/>
      <c r="L449" s="111"/>
      <c r="M449" s="111"/>
      <c r="N449" s="110"/>
    </row>
    <row r="450" ht="16.6" customHeight="1">
      <c r="A450" t="s" s="101">
        <v>635</v>
      </c>
      <c r="B450" t="s" s="35">
        <v>272</v>
      </c>
      <c r="C450" t="b" s="103">
        <v>1</v>
      </c>
      <c r="D450" t="s" s="35">
        <v>247</v>
      </c>
      <c r="E450" t="s" s="101">
        <v>248</v>
      </c>
      <c r="F450" t="s" s="101">
        <v>652</v>
      </c>
      <c r="G450" s="111">
        <v>0.100414193377208</v>
      </c>
      <c r="H450" s="111">
        <v>21.2203123377068</v>
      </c>
      <c r="I450" t="str" s="42" cm="1">
        <f t="array" ref="I450">B450&amp;"|"&amp;D450</f>
        <v>Horticulture|700to900</v>
      </c>
      <c r="J450" s="111"/>
      <c r="K450" s="111"/>
      <c r="L450" s="111"/>
      <c r="M450" s="111"/>
      <c r="N450" s="110"/>
    </row>
    <row r="451" ht="16.6" customHeight="1">
      <c r="A451" t="s" s="101">
        <v>635</v>
      </c>
      <c r="B451" t="s" s="35">
        <v>272</v>
      </c>
      <c r="C451" t="b" s="103">
        <v>1</v>
      </c>
      <c r="D451" t="s" s="35">
        <v>247</v>
      </c>
      <c r="E451" t="s" s="101">
        <v>252</v>
      </c>
      <c r="F451" t="s" s="101">
        <v>653</v>
      </c>
      <c r="G451" s="111">
        <v>0.57848218520209</v>
      </c>
      <c r="H451" s="111">
        <v>15.4403839618034</v>
      </c>
      <c r="I451" t="str" s="42" cm="1">
        <f t="array" ref="I451">B451&amp;"|"&amp;D451</f>
        <v>Horticulture|700to900</v>
      </c>
      <c r="J451" s="111"/>
      <c r="K451" s="111"/>
      <c r="L451" s="111"/>
      <c r="M451" s="111"/>
      <c r="N451" s="110"/>
    </row>
    <row r="452" ht="16.6" customHeight="1">
      <c r="A452" t="s" s="101">
        <v>635</v>
      </c>
      <c r="B452" t="s" s="35">
        <v>272</v>
      </c>
      <c r="C452" t="b" s="103">
        <v>0</v>
      </c>
      <c r="D452" t="s" s="35">
        <v>247</v>
      </c>
      <c r="E452" t="s" s="101">
        <v>255</v>
      </c>
      <c r="F452" t="s" s="101">
        <v>654</v>
      </c>
      <c r="G452" s="111">
        <v>0.824438304022251</v>
      </c>
      <c r="H452" s="111">
        <v>13.7566095352013</v>
      </c>
      <c r="I452" t="str" s="42" cm="1">
        <f t="array" ref="I452">B452&amp;"|"&amp;D452</f>
        <v>Horticulture|700to900</v>
      </c>
      <c r="J452" s="111"/>
      <c r="K452" s="111"/>
      <c r="L452" s="111"/>
      <c r="M452" s="111"/>
      <c r="N452" s="110"/>
    </row>
    <row r="453" ht="16.6" customHeight="1">
      <c r="A453" t="s" s="101">
        <v>635</v>
      </c>
      <c r="B453" t="s" s="35">
        <v>272</v>
      </c>
      <c r="C453" t="b" s="103">
        <v>1</v>
      </c>
      <c r="D453" t="s" s="35">
        <v>247</v>
      </c>
      <c r="E453" t="s" s="101">
        <v>255</v>
      </c>
      <c r="F453" t="s" s="101">
        <v>655</v>
      </c>
      <c r="G453" s="111">
        <v>0.824438304022251</v>
      </c>
      <c r="H453" s="111">
        <v>13.7262847059484</v>
      </c>
      <c r="I453" t="str" s="42" cm="1">
        <f t="array" ref="I453">B453&amp;"|"&amp;D453</f>
        <v>Horticulture|700to900</v>
      </c>
      <c r="J453" s="111"/>
      <c r="K453" s="111"/>
      <c r="L453" s="111"/>
      <c r="M453" s="111"/>
      <c r="N453" s="110"/>
    </row>
    <row r="454" ht="16.6" customHeight="1">
      <c r="A454" t="s" s="101">
        <v>635</v>
      </c>
      <c r="B454" t="s" s="35">
        <v>272</v>
      </c>
      <c r="C454" t="b" s="103">
        <v>1</v>
      </c>
      <c r="D454" t="s" s="35">
        <v>258</v>
      </c>
      <c r="E454" t="s" s="101">
        <v>248</v>
      </c>
      <c r="F454" t="s" s="101">
        <v>656</v>
      </c>
      <c r="G454" s="111">
        <v>0.181954275461193</v>
      </c>
      <c r="H454" s="111">
        <v>22.9229773032429</v>
      </c>
      <c r="I454" t="str" s="42" cm="1">
        <f t="array" ref="I454">B454&amp;"|"&amp;D454</f>
        <v>Horticulture|900to1200</v>
      </c>
      <c r="J454" s="111"/>
      <c r="K454" s="111"/>
      <c r="L454" s="111"/>
      <c r="M454" s="111"/>
      <c r="N454" s="110"/>
    </row>
    <row r="455" ht="16.6" customHeight="1">
      <c r="A455" t="s" s="101">
        <v>635</v>
      </c>
      <c r="B455" t="s" s="35">
        <v>281</v>
      </c>
      <c r="C455" t="b" s="103">
        <v>0</v>
      </c>
      <c r="D455" t="s" s="35">
        <v>247</v>
      </c>
      <c r="E455" t="s" s="101">
        <v>248</v>
      </c>
      <c r="F455" t="s" s="101">
        <v>657</v>
      </c>
      <c r="G455" s="111">
        <v>0.117441575396389</v>
      </c>
      <c r="H455" s="111">
        <v>61.7613696430143</v>
      </c>
      <c r="I455" t="str" s="42" cm="1">
        <f t="array" ref="I455">B455&amp;"|"&amp;D455</f>
        <v>Pig|700to900</v>
      </c>
      <c r="J455" s="111"/>
      <c r="K455" s="111"/>
      <c r="L455" s="111"/>
      <c r="M455" s="111"/>
      <c r="N455" s="110"/>
    </row>
    <row r="456" ht="16.6" customHeight="1">
      <c r="A456" t="s" s="101">
        <v>635</v>
      </c>
      <c r="B456" t="s" s="35">
        <v>281</v>
      </c>
      <c r="C456" t="b" s="103">
        <v>1</v>
      </c>
      <c r="D456" t="s" s="35">
        <v>247</v>
      </c>
      <c r="E456" t="s" s="101">
        <v>248</v>
      </c>
      <c r="F456" t="s" s="101">
        <v>658</v>
      </c>
      <c r="G456" s="111">
        <v>0.115235156845154</v>
      </c>
      <c r="H456" s="111">
        <v>61.6812375692723</v>
      </c>
      <c r="I456" t="str" s="42" cm="1">
        <f t="array" ref="I456">B456&amp;"|"&amp;D456</f>
        <v>Pig|700to900</v>
      </c>
      <c r="J456" s="111"/>
      <c r="K456" s="111"/>
      <c r="L456" s="111"/>
      <c r="M456" s="111"/>
      <c r="N456" s="110"/>
    </row>
    <row r="457" ht="16.6" customHeight="1">
      <c r="A457" t="s" s="101">
        <v>635</v>
      </c>
      <c r="B457" t="s" s="35">
        <v>281</v>
      </c>
      <c r="C457" t="b" s="103">
        <v>1</v>
      </c>
      <c r="D457" t="s" s="35">
        <v>247</v>
      </c>
      <c r="E457" t="s" s="101">
        <v>252</v>
      </c>
      <c r="F457" t="s" s="101">
        <v>659</v>
      </c>
      <c r="G457" s="111">
        <v>0.591043114485889</v>
      </c>
      <c r="H457" s="111">
        <v>42.5331138906181</v>
      </c>
      <c r="I457" t="str" s="42" cm="1">
        <f t="array" ref="I457">B457&amp;"|"&amp;D457</f>
        <v>Pig|700to900</v>
      </c>
      <c r="J457" s="111"/>
      <c r="K457" s="111"/>
      <c r="L457" s="111"/>
      <c r="M457" s="111"/>
      <c r="N457" s="110"/>
    </row>
    <row r="458" ht="16.6" customHeight="1">
      <c r="A458" t="s" s="101">
        <v>635</v>
      </c>
      <c r="B458" t="s" s="35">
        <v>281</v>
      </c>
      <c r="C458" t="b" s="103">
        <v>0</v>
      </c>
      <c r="D458" t="s" s="35">
        <v>247</v>
      </c>
      <c r="E458" t="s" s="101">
        <v>255</v>
      </c>
      <c r="F458" t="s" s="101">
        <v>660</v>
      </c>
      <c r="G458" s="111">
        <v>0.9758322971218381</v>
      </c>
      <c r="H458" s="111">
        <v>36.7467357532644</v>
      </c>
      <c r="I458" t="str" s="42" cm="1">
        <f t="array" ref="I458">B458&amp;"|"&amp;D458</f>
        <v>Pig|700to900</v>
      </c>
      <c r="J458" s="111"/>
      <c r="K458" s="111"/>
      <c r="L458" s="111"/>
      <c r="M458" s="111"/>
      <c r="N458" s="110"/>
    </row>
    <row r="459" ht="16.6" customHeight="1">
      <c r="A459" t="s" s="101">
        <v>635</v>
      </c>
      <c r="B459" t="s" s="35">
        <v>281</v>
      </c>
      <c r="C459" t="b" s="103">
        <v>1</v>
      </c>
      <c r="D459" t="s" s="35">
        <v>247</v>
      </c>
      <c r="E459" t="s" s="101">
        <v>255</v>
      </c>
      <c r="F459" t="s" s="101">
        <v>661</v>
      </c>
      <c r="G459" s="111">
        <v>0.942851770740362</v>
      </c>
      <c r="H459" s="111">
        <v>35.0225194455313</v>
      </c>
      <c r="I459" t="str" s="42" cm="1">
        <f t="array" ref="I459">B459&amp;"|"&amp;D459</f>
        <v>Pig|700to900</v>
      </c>
      <c r="J459" s="111"/>
      <c r="K459" s="111"/>
      <c r="L459" s="111"/>
      <c r="M459" s="111"/>
      <c r="N459" s="110"/>
    </row>
    <row r="460" ht="16.6" customHeight="1">
      <c r="A460" t="s" s="101">
        <v>635</v>
      </c>
      <c r="B460" t="s" s="35">
        <v>288</v>
      </c>
      <c r="C460" t="b" s="103">
        <v>0</v>
      </c>
      <c r="D460" t="s" s="35">
        <v>247</v>
      </c>
      <c r="E460" t="s" s="101">
        <v>248</v>
      </c>
      <c r="F460" t="s" s="101">
        <v>662</v>
      </c>
      <c r="G460" s="111">
        <v>0.125707484376058</v>
      </c>
      <c r="H460" s="111">
        <v>130.076335837938</v>
      </c>
      <c r="I460" t="str" s="42" cm="1">
        <f t="array" ref="I460">B460&amp;"|"&amp;D460</f>
        <v>Poultry|700to900</v>
      </c>
      <c r="J460" s="111"/>
      <c r="K460" s="111"/>
      <c r="L460" s="111"/>
      <c r="M460" s="111"/>
      <c r="N460" s="110"/>
    </row>
    <row r="461" ht="16.6" customHeight="1">
      <c r="A461" t="s" s="101">
        <v>635</v>
      </c>
      <c r="B461" t="s" s="35">
        <v>288</v>
      </c>
      <c r="C461" t="b" s="103">
        <v>1</v>
      </c>
      <c r="D461" t="s" s="35">
        <v>247</v>
      </c>
      <c r="E461" t="s" s="101">
        <v>248</v>
      </c>
      <c r="F461" t="s" s="101">
        <v>663</v>
      </c>
      <c r="G461" s="111">
        <v>0.122842993532616</v>
      </c>
      <c r="H461" s="111">
        <v>130.606724191817</v>
      </c>
      <c r="I461" t="str" s="42" cm="1">
        <f t="array" ref="I461">B461&amp;"|"&amp;D461</f>
        <v>Poultry|700to900</v>
      </c>
      <c r="J461" s="111"/>
      <c r="K461" s="111"/>
      <c r="L461" s="111"/>
      <c r="M461" s="111"/>
      <c r="N461" s="110"/>
    </row>
    <row r="462" ht="16.6" customHeight="1">
      <c r="A462" t="s" s="101">
        <v>635</v>
      </c>
      <c r="B462" t="s" s="35">
        <v>288</v>
      </c>
      <c r="C462" t="b" s="103">
        <v>1</v>
      </c>
      <c r="D462" t="s" s="35">
        <v>247</v>
      </c>
      <c r="E462" t="s" s="101">
        <v>255</v>
      </c>
      <c r="F462" t="s" s="101">
        <v>664</v>
      </c>
      <c r="G462" s="111">
        <v>0.821166347034325</v>
      </c>
      <c r="H462" s="111">
        <v>67.62193530627179</v>
      </c>
      <c r="I462" t="str" s="42" cm="1">
        <f t="array" ref="I462">B462&amp;"|"&amp;D462</f>
        <v>Poultry|700to900</v>
      </c>
      <c r="J462" s="111"/>
      <c r="K462" s="111"/>
      <c r="L462" s="111"/>
      <c r="M462" s="111"/>
      <c r="N462" s="110"/>
    </row>
    <row r="463" ht="16.6" customHeight="1">
      <c r="A463" t="s" s="101">
        <v>635</v>
      </c>
      <c r="B463" t="s" s="35">
        <v>288</v>
      </c>
      <c r="C463" t="b" s="103">
        <v>1</v>
      </c>
      <c r="D463" t="s" s="35">
        <v>258</v>
      </c>
      <c r="E463" t="s" s="101">
        <v>248</v>
      </c>
      <c r="F463" t="s" s="101">
        <v>665</v>
      </c>
      <c r="G463" s="111">
        <v>0.19577820801889</v>
      </c>
      <c r="H463" s="111">
        <v>136.887332080398</v>
      </c>
      <c r="I463" t="str" s="42" cm="1">
        <f t="array" ref="I463">B463&amp;"|"&amp;D463</f>
        <v>Poultry|900to1200</v>
      </c>
      <c r="J463" s="111"/>
      <c r="K463" s="111"/>
      <c r="L463" s="111"/>
      <c r="M463" s="111"/>
      <c r="N463" s="110"/>
    </row>
    <row r="464" ht="16.6" customHeight="1">
      <c r="A464" t="s" s="101">
        <v>635</v>
      </c>
      <c r="B464" t="s" s="35">
        <v>295</v>
      </c>
      <c r="C464" t="b" s="103">
        <v>1</v>
      </c>
      <c r="D464" t="s" s="35">
        <v>247</v>
      </c>
      <c r="E464" t="s" s="101">
        <v>248</v>
      </c>
      <c r="F464" t="s" s="101">
        <v>666</v>
      </c>
      <c r="G464" s="111">
        <v>0.131261951361637</v>
      </c>
      <c r="H464" s="111">
        <v>43.4374530449536</v>
      </c>
      <c r="I464" t="str" s="42" cm="1">
        <f t="array" ref="I464">B464&amp;"|"&amp;D464</f>
        <v>Dairy|700to900</v>
      </c>
      <c r="J464" s="111"/>
      <c r="K464" s="111"/>
      <c r="L464" s="111"/>
      <c r="M464" s="111"/>
      <c r="N464" s="110"/>
    </row>
    <row r="465" ht="16.6" customHeight="1">
      <c r="A465" t="s" s="101">
        <v>635</v>
      </c>
      <c r="B465" t="s" s="35">
        <v>295</v>
      </c>
      <c r="C465" t="b" s="103">
        <v>1</v>
      </c>
      <c r="D465" t="s" s="35">
        <v>247</v>
      </c>
      <c r="E465" t="s" s="101">
        <v>255</v>
      </c>
      <c r="F465" t="s" s="101">
        <v>667</v>
      </c>
      <c r="G465" s="111">
        <v>1.16285378811061</v>
      </c>
      <c r="H465" s="111">
        <v>19.5140113375536</v>
      </c>
      <c r="I465" t="str" s="42" cm="1">
        <f t="array" ref="I465">B465&amp;"|"&amp;D465</f>
        <v>Dairy|700to900</v>
      </c>
      <c r="J465" s="111"/>
      <c r="K465" s="111"/>
      <c r="L465" s="111"/>
      <c r="M465" s="111"/>
      <c r="N465" s="110"/>
    </row>
    <row r="466" ht="16.6" customHeight="1">
      <c r="A466" t="s" s="101">
        <v>635</v>
      </c>
      <c r="B466" t="s" s="35">
        <v>295</v>
      </c>
      <c r="C466" t="b" s="103">
        <v>1</v>
      </c>
      <c r="D466" t="s" s="35">
        <v>258</v>
      </c>
      <c r="E466" t="s" s="101">
        <v>248</v>
      </c>
      <c r="F466" t="s" s="101">
        <v>668</v>
      </c>
      <c r="G466" s="111">
        <v>0.198001080026559</v>
      </c>
      <c r="H466" s="111">
        <v>45.8994727941591</v>
      </c>
      <c r="I466" t="str" s="42" cm="1">
        <f t="array" ref="I466">B466&amp;"|"&amp;D466</f>
        <v>Dairy|900to1200</v>
      </c>
      <c r="J466" s="111"/>
      <c r="K466" s="111"/>
      <c r="L466" s="111"/>
      <c r="M466" s="111"/>
      <c r="N466" s="110"/>
    </row>
    <row r="467" ht="16.6" customHeight="1">
      <c r="A467" t="s" s="101">
        <v>635</v>
      </c>
      <c r="B467" t="s" s="35">
        <v>301</v>
      </c>
      <c r="C467" t="b" s="103">
        <v>0</v>
      </c>
      <c r="D467" t="s" s="35">
        <v>247</v>
      </c>
      <c r="E467" t="s" s="101">
        <v>248</v>
      </c>
      <c r="F467" t="s" s="101">
        <v>669</v>
      </c>
      <c r="G467" s="111">
        <v>0.07553500268503199</v>
      </c>
      <c r="H467" s="111">
        <v>12.8646429684932</v>
      </c>
      <c r="I467" t="str" s="42" cm="1">
        <f t="array" ref="I467">B467&amp;"|"&amp;D467</f>
        <v>Lowland|700to900</v>
      </c>
      <c r="J467" s="111"/>
      <c r="K467" s="111"/>
      <c r="L467" s="111"/>
      <c r="M467" s="111"/>
      <c r="N467" s="110"/>
    </row>
    <row r="468" ht="16.6" customHeight="1">
      <c r="A468" t="s" s="101">
        <v>635</v>
      </c>
      <c r="B468" t="s" s="35">
        <v>301</v>
      </c>
      <c r="C468" t="b" s="103">
        <v>1</v>
      </c>
      <c r="D468" t="s" s="35">
        <v>247</v>
      </c>
      <c r="E468" t="s" s="101">
        <v>248</v>
      </c>
      <c r="F468" t="s" s="101">
        <v>670</v>
      </c>
      <c r="G468" s="111">
        <v>0.07553483465727009</v>
      </c>
      <c r="H468" s="111">
        <v>12.7836719856394</v>
      </c>
      <c r="I468" t="str" s="42" cm="1">
        <f t="array" ref="I468">B468&amp;"|"&amp;D468</f>
        <v>Lowland|700to900</v>
      </c>
      <c r="J468" s="111"/>
      <c r="K468" s="111"/>
      <c r="L468" s="111"/>
      <c r="M468" s="111"/>
      <c r="N468" s="110"/>
    </row>
    <row r="469" ht="16.6" customHeight="1">
      <c r="A469" t="s" s="101">
        <v>635</v>
      </c>
      <c r="B469" t="s" s="35">
        <v>301</v>
      </c>
      <c r="C469" t="b" s="103">
        <v>0</v>
      </c>
      <c r="D469" t="s" s="35">
        <v>247</v>
      </c>
      <c r="E469" t="s" s="101">
        <v>252</v>
      </c>
      <c r="F469" t="s" s="101">
        <v>671</v>
      </c>
      <c r="G469" s="111">
        <v>0.18135129226772</v>
      </c>
      <c r="H469" s="111">
        <v>9.95961584270062</v>
      </c>
      <c r="I469" t="str" s="42" cm="1">
        <f t="array" ref="I469">B469&amp;"|"&amp;D469</f>
        <v>Lowland|700to900</v>
      </c>
      <c r="J469" s="111"/>
      <c r="K469" s="111"/>
      <c r="L469" s="111"/>
      <c r="M469" s="111"/>
      <c r="N469" s="110"/>
    </row>
    <row r="470" ht="16.6" customHeight="1">
      <c r="A470" t="s" s="101">
        <v>635</v>
      </c>
      <c r="B470" t="s" s="35">
        <v>301</v>
      </c>
      <c r="C470" t="b" s="103">
        <v>1</v>
      </c>
      <c r="D470" t="s" s="35">
        <v>247</v>
      </c>
      <c r="E470" t="s" s="101">
        <v>252</v>
      </c>
      <c r="F470" t="s" s="101">
        <v>672</v>
      </c>
      <c r="G470" s="111">
        <v>0.181351083800223</v>
      </c>
      <c r="H470" s="111">
        <v>9.897951684242409</v>
      </c>
      <c r="I470" t="str" s="42" cm="1">
        <f t="array" ref="I470">B470&amp;"|"&amp;D470</f>
        <v>Lowland|700to900</v>
      </c>
      <c r="J470" s="111"/>
      <c r="K470" s="111"/>
      <c r="L470" s="111"/>
      <c r="M470" s="111"/>
      <c r="N470" s="110"/>
    </row>
    <row r="471" ht="16.6" customHeight="1">
      <c r="A471" t="s" s="101">
        <v>635</v>
      </c>
      <c r="B471" t="s" s="35">
        <v>301</v>
      </c>
      <c r="C471" t="b" s="103">
        <v>0</v>
      </c>
      <c r="D471" t="s" s="35">
        <v>247</v>
      </c>
      <c r="E471" t="s" s="101">
        <v>255</v>
      </c>
      <c r="F471" t="s" s="101">
        <v>673</v>
      </c>
      <c r="G471" s="111">
        <v>0.603183783981451</v>
      </c>
      <c r="H471" s="111">
        <v>6.98561964846647</v>
      </c>
      <c r="I471" t="str" s="42" cm="1">
        <f t="array" ref="I471">B471&amp;"|"&amp;D471</f>
        <v>Lowland|700to900</v>
      </c>
      <c r="J471" s="111"/>
      <c r="K471" s="111"/>
      <c r="L471" s="111"/>
      <c r="M471" s="111"/>
      <c r="N471" s="110"/>
    </row>
    <row r="472" ht="16.6" customHeight="1">
      <c r="A472" t="s" s="101">
        <v>635</v>
      </c>
      <c r="B472" t="s" s="35">
        <v>301</v>
      </c>
      <c r="C472" t="b" s="103">
        <v>1</v>
      </c>
      <c r="D472" t="s" s="35">
        <v>247</v>
      </c>
      <c r="E472" t="s" s="101">
        <v>255</v>
      </c>
      <c r="F472" t="s" s="101">
        <v>674</v>
      </c>
      <c r="G472" s="111">
        <v>0.60315362733514</v>
      </c>
      <c r="H472" s="111">
        <v>6.9670640157741</v>
      </c>
      <c r="I472" t="str" s="42" cm="1">
        <f t="array" ref="I472">B472&amp;"|"&amp;D472</f>
        <v>Lowland|700to900</v>
      </c>
      <c r="J472" s="111"/>
      <c r="K472" s="111"/>
      <c r="L472" s="111"/>
      <c r="M472" s="111"/>
      <c r="N472" s="110"/>
    </row>
    <row r="473" ht="16.6" customHeight="1">
      <c r="A473" t="s" s="101">
        <v>635</v>
      </c>
      <c r="B473" t="s" s="35">
        <v>301</v>
      </c>
      <c r="C473" t="b" s="103">
        <v>1</v>
      </c>
      <c r="D473" t="s" s="35">
        <v>258</v>
      </c>
      <c r="E473" t="s" s="101">
        <v>248</v>
      </c>
      <c r="F473" t="s" s="101">
        <v>675</v>
      </c>
      <c r="G473" s="111">
        <v>0.124665115558488</v>
      </c>
      <c r="H473" s="111">
        <v>13.5990994016784</v>
      </c>
      <c r="I473" t="str" s="42" cm="1">
        <f t="array" ref="I473">B473&amp;"|"&amp;D473</f>
        <v>Lowland|900to1200</v>
      </c>
      <c r="J473" s="111"/>
      <c r="K473" s="111"/>
      <c r="L473" s="111"/>
      <c r="M473" s="111"/>
      <c r="N473" s="110"/>
    </row>
    <row r="474" ht="16.6" customHeight="1">
      <c r="A474" t="s" s="101">
        <v>635</v>
      </c>
      <c r="B474" t="s" s="35">
        <v>301</v>
      </c>
      <c r="C474" t="b" s="103">
        <v>1</v>
      </c>
      <c r="D474" t="s" s="35">
        <v>258</v>
      </c>
      <c r="E474" t="s" s="101">
        <v>252</v>
      </c>
      <c r="F474" t="s" s="101">
        <v>676</v>
      </c>
      <c r="G474" s="111">
        <v>0.330017573896108</v>
      </c>
      <c r="H474" s="111">
        <v>12.5574788473819</v>
      </c>
      <c r="I474" t="str" s="42" cm="1">
        <f t="array" ref="I474">B474&amp;"|"&amp;D474</f>
        <v>Lowland|900to1200</v>
      </c>
      <c r="J474" s="111"/>
      <c r="K474" s="111"/>
      <c r="L474" s="111"/>
      <c r="M474" s="111"/>
      <c r="N474" s="110"/>
    </row>
    <row r="475" ht="16.6" customHeight="1">
      <c r="A475" t="s" s="101">
        <v>635</v>
      </c>
      <c r="B475" t="s" s="35">
        <v>312</v>
      </c>
      <c r="C475" t="b" s="103">
        <v>1</v>
      </c>
      <c r="D475" t="s" s="35">
        <v>247</v>
      </c>
      <c r="E475" t="s" s="101">
        <v>248</v>
      </c>
      <c r="F475" t="s" s="101">
        <v>677</v>
      </c>
      <c r="G475" s="111">
        <v>0.106494137211739</v>
      </c>
      <c r="H475" s="111">
        <v>24.7517696363235</v>
      </c>
      <c r="I475" t="str" s="42" cm="1">
        <f t="array" ref="I475">B475&amp;"|"&amp;D475</f>
        <v>Mixed|700to900</v>
      </c>
      <c r="J475" s="111"/>
      <c r="K475" s="111"/>
      <c r="L475" s="111"/>
      <c r="M475" s="111"/>
      <c r="N475" s="110"/>
    </row>
    <row r="476" ht="16.6" customHeight="1">
      <c r="A476" t="s" s="101">
        <v>635</v>
      </c>
      <c r="B476" t="s" s="35">
        <v>312</v>
      </c>
      <c r="C476" t="b" s="103">
        <v>1</v>
      </c>
      <c r="D476" t="s" s="35">
        <v>247</v>
      </c>
      <c r="E476" t="s" s="101">
        <v>252</v>
      </c>
      <c r="F476" t="s" s="101">
        <v>678</v>
      </c>
      <c r="G476" s="111">
        <v>0.506908768359462</v>
      </c>
      <c r="H476" s="111">
        <v>19.0259291096648</v>
      </c>
      <c r="I476" t="str" s="42" cm="1">
        <f t="array" ref="I476">B476&amp;"|"&amp;D476</f>
        <v>Mixed|700to900</v>
      </c>
      <c r="J476" s="111"/>
      <c r="K476" s="111"/>
      <c r="L476" s="111"/>
      <c r="M476" s="111"/>
      <c r="N476" s="110"/>
    </row>
    <row r="477" ht="16.6" customHeight="1">
      <c r="A477" t="s" s="101">
        <v>635</v>
      </c>
      <c r="B477" t="s" s="35">
        <v>312</v>
      </c>
      <c r="C477" t="b" s="103">
        <v>1</v>
      </c>
      <c r="D477" t="s" s="35">
        <v>247</v>
      </c>
      <c r="E477" t="s" s="101">
        <v>255</v>
      </c>
      <c r="F477" t="s" s="101">
        <v>679</v>
      </c>
      <c r="G477" s="111">
        <v>0.87085806685319</v>
      </c>
      <c r="H477" s="111">
        <v>16.128549596996</v>
      </c>
      <c r="I477" t="str" s="42" cm="1">
        <f t="array" ref="I477">B477&amp;"|"&amp;D477</f>
        <v>Mixed|700to900</v>
      </c>
      <c r="J477" s="111"/>
      <c r="K477" s="111"/>
      <c r="L477" s="111"/>
      <c r="M477" s="111"/>
      <c r="N477" s="110"/>
    </row>
    <row r="478" ht="16.6" customHeight="1">
      <c r="A478" t="s" s="101">
        <v>635</v>
      </c>
      <c r="B478" t="s" s="35">
        <v>312</v>
      </c>
      <c r="C478" t="b" s="103">
        <v>1</v>
      </c>
      <c r="D478" t="s" s="35">
        <v>258</v>
      </c>
      <c r="E478" t="s" s="101">
        <v>248</v>
      </c>
      <c r="F478" t="s" s="101">
        <v>680</v>
      </c>
      <c r="G478" s="111">
        <v>0.183198517405872</v>
      </c>
      <c r="H478" s="111">
        <v>26.2759614216527</v>
      </c>
      <c r="I478" t="str" s="42" cm="1">
        <f t="array" ref="I478">B478&amp;"|"&amp;D478</f>
        <v>Mixed|900to1200</v>
      </c>
      <c r="J478" s="111"/>
      <c r="K478" s="111"/>
      <c r="L478" s="111"/>
      <c r="M478" s="111"/>
      <c r="N478" s="110"/>
    </row>
    <row r="479" ht="16.6" customHeight="1">
      <c r="A479" t="s" s="101">
        <v>681</v>
      </c>
      <c r="B479" t="s" s="35">
        <v>246</v>
      </c>
      <c r="C479" t="b" s="103">
        <v>0</v>
      </c>
      <c r="D479" t="s" s="35">
        <v>247</v>
      </c>
      <c r="E479" t="s" s="101">
        <v>248</v>
      </c>
      <c r="F479" t="s" s="101">
        <v>682</v>
      </c>
      <c r="G479" s="111">
        <v>0.143976262204939</v>
      </c>
      <c r="H479" s="111">
        <v>25.7338989054452</v>
      </c>
      <c r="I479" t="str" s="42" cm="1">
        <f t="array" ref="I479">B479&amp;"|"&amp;D479</f>
        <v>Cereals|700to900</v>
      </c>
      <c r="J479" s="111"/>
      <c r="K479" s="111"/>
      <c r="L479" s="111"/>
      <c r="M479" s="111"/>
      <c r="N479" s="110"/>
    </row>
    <row r="480" ht="16.6" customHeight="1">
      <c r="A480" t="s" s="101">
        <v>681</v>
      </c>
      <c r="B480" t="s" s="35">
        <v>246</v>
      </c>
      <c r="C480" t="b" s="103">
        <v>1</v>
      </c>
      <c r="D480" t="s" s="35">
        <v>247</v>
      </c>
      <c r="E480" t="s" s="101">
        <v>248</v>
      </c>
      <c r="F480" t="s" s="101">
        <v>683</v>
      </c>
      <c r="G480" s="111">
        <v>0.143964549768576</v>
      </c>
      <c r="H480" s="111">
        <v>25.6495033653306</v>
      </c>
      <c r="I480" t="str" s="42" cm="1">
        <f t="array" ref="I480">B480&amp;"|"&amp;D480</f>
        <v>Cereals|700to900</v>
      </c>
      <c r="J480" s="111"/>
      <c r="K480" s="111"/>
      <c r="L480" s="111"/>
      <c r="M480" s="111"/>
      <c r="N480" s="110"/>
    </row>
    <row r="481" ht="16.6" customHeight="1">
      <c r="A481" t="s" s="101">
        <v>681</v>
      </c>
      <c r="B481" t="s" s="35">
        <v>246</v>
      </c>
      <c r="C481" t="b" s="103">
        <v>0</v>
      </c>
      <c r="D481" t="s" s="35">
        <v>247</v>
      </c>
      <c r="E481" t="s" s="101">
        <v>252</v>
      </c>
      <c r="F481" t="s" s="101">
        <v>684</v>
      </c>
      <c r="G481" s="111">
        <v>0.682302028177656</v>
      </c>
      <c r="H481" s="111">
        <v>19.813657966146</v>
      </c>
      <c r="I481" t="str" s="42" cm="1">
        <f t="array" ref="I481">B481&amp;"|"&amp;D481</f>
        <v>Cereals|700to900</v>
      </c>
      <c r="J481" s="111"/>
      <c r="K481" s="111"/>
      <c r="L481" s="111"/>
      <c r="M481" s="111"/>
      <c r="N481" s="110"/>
    </row>
    <row r="482" ht="16.6" customHeight="1">
      <c r="A482" t="s" s="101">
        <v>681</v>
      </c>
      <c r="B482" t="s" s="35">
        <v>246</v>
      </c>
      <c r="C482" t="b" s="103">
        <v>1</v>
      </c>
      <c r="D482" t="s" s="35">
        <v>247</v>
      </c>
      <c r="E482" t="s" s="101">
        <v>252</v>
      </c>
      <c r="F482" t="s" s="101">
        <v>685</v>
      </c>
      <c r="G482" s="111">
        <v>0.682234552912392</v>
      </c>
      <c r="H482" s="111">
        <v>19.7546184914947</v>
      </c>
      <c r="I482" t="str" s="42" cm="1">
        <f t="array" ref="I482">B482&amp;"|"&amp;D482</f>
        <v>Cereals|700to900</v>
      </c>
      <c r="J482" s="111"/>
      <c r="K482" s="111"/>
      <c r="L482" s="111"/>
      <c r="M482" s="111"/>
      <c r="N482" s="110"/>
    </row>
    <row r="483" ht="16.6" customHeight="1">
      <c r="A483" t="s" s="101">
        <v>681</v>
      </c>
      <c r="B483" t="s" s="35">
        <v>246</v>
      </c>
      <c r="C483" t="b" s="103">
        <v>0</v>
      </c>
      <c r="D483" t="s" s="35">
        <v>247</v>
      </c>
      <c r="E483" t="s" s="101">
        <v>255</v>
      </c>
      <c r="F483" t="s" s="101">
        <v>686</v>
      </c>
      <c r="G483" s="111">
        <v>0.952951531715337</v>
      </c>
      <c r="H483" s="111">
        <v>18.3697429120027</v>
      </c>
      <c r="I483" t="str" s="42" cm="1">
        <f t="array" ref="I483">B483&amp;"|"&amp;D483</f>
        <v>Cereals|700to900</v>
      </c>
      <c r="J483" s="111"/>
      <c r="K483" s="111"/>
      <c r="L483" s="111"/>
      <c r="M483" s="111"/>
      <c r="N483" s="110"/>
    </row>
    <row r="484" ht="16.6" customHeight="1">
      <c r="A484" t="s" s="101">
        <v>681</v>
      </c>
      <c r="B484" t="s" s="35">
        <v>246</v>
      </c>
      <c r="C484" t="b" s="103">
        <v>1</v>
      </c>
      <c r="D484" t="s" s="35">
        <v>247</v>
      </c>
      <c r="E484" t="s" s="101">
        <v>255</v>
      </c>
      <c r="F484" t="s" s="101">
        <v>687</v>
      </c>
      <c r="G484" s="111">
        <v>0.952798402441844</v>
      </c>
      <c r="H484" s="111">
        <v>18.3209685510867</v>
      </c>
      <c r="I484" t="str" s="42" cm="1">
        <f t="array" ref="I484">B484&amp;"|"&amp;D484</f>
        <v>Cereals|700to900</v>
      </c>
      <c r="J484" s="111"/>
      <c r="K484" s="111"/>
      <c r="L484" s="111"/>
      <c r="M484" s="111"/>
      <c r="N484" s="110"/>
    </row>
    <row r="485" ht="16.6" customHeight="1">
      <c r="A485" t="s" s="101">
        <v>681</v>
      </c>
      <c r="B485" t="s" s="35">
        <v>246</v>
      </c>
      <c r="C485" t="b" s="103">
        <v>1</v>
      </c>
      <c r="D485" t="s" s="35">
        <v>258</v>
      </c>
      <c r="E485" t="s" s="101">
        <v>248</v>
      </c>
      <c r="F485" t="s" s="101">
        <v>688</v>
      </c>
      <c r="G485" s="111">
        <v>0.255618566443292</v>
      </c>
      <c r="H485" s="111">
        <v>27.256426374046</v>
      </c>
      <c r="I485" t="str" s="42" cm="1">
        <f t="array" ref="I485">B485&amp;"|"&amp;D485</f>
        <v>Cereals|900to1200</v>
      </c>
      <c r="J485" s="111"/>
      <c r="K485" s="111"/>
      <c r="L485" s="111"/>
      <c r="M485" s="111"/>
      <c r="N485" s="110"/>
    </row>
    <row r="486" ht="16.6" customHeight="1">
      <c r="A486" t="s" s="101">
        <v>681</v>
      </c>
      <c r="B486" t="s" s="35">
        <v>246</v>
      </c>
      <c r="C486" t="b" s="103">
        <v>1</v>
      </c>
      <c r="D486" t="s" s="35">
        <v>258</v>
      </c>
      <c r="E486" t="s" s="101">
        <v>255</v>
      </c>
      <c r="F486" t="s" s="101">
        <v>689</v>
      </c>
      <c r="G486" s="111">
        <v>1.54412222509048</v>
      </c>
      <c r="H486" s="111">
        <v>21.128401937233</v>
      </c>
      <c r="I486" t="str" s="42" cm="1">
        <f t="array" ref="I486">B486&amp;"|"&amp;D486</f>
        <v>Cereals|900to1200</v>
      </c>
      <c r="J486" s="111"/>
      <c r="K486" s="111"/>
      <c r="L486" s="111"/>
      <c r="M486" s="111"/>
      <c r="N486" s="110"/>
    </row>
    <row r="487" ht="16.6" customHeight="1">
      <c r="A487" t="s" s="101">
        <v>681</v>
      </c>
      <c r="B487" t="s" s="35">
        <v>261</v>
      </c>
      <c r="C487" t="b" s="103">
        <v>0</v>
      </c>
      <c r="D487" t="s" s="35">
        <v>247</v>
      </c>
      <c r="E487" t="s" s="101">
        <v>248</v>
      </c>
      <c r="F487" t="s" s="101">
        <v>690</v>
      </c>
      <c r="G487" s="111">
        <v>0.111886484414793</v>
      </c>
      <c r="H487" s="111">
        <v>21.0506359152945</v>
      </c>
      <c r="I487" t="str" s="42" cm="1">
        <f t="array" ref="I487">B487&amp;"|"&amp;D487</f>
        <v>General|700to900</v>
      </c>
      <c r="J487" s="111"/>
      <c r="K487" s="111"/>
      <c r="L487" s="111"/>
      <c r="M487" s="111"/>
      <c r="N487" s="110"/>
    </row>
    <row r="488" ht="16.6" customHeight="1">
      <c r="A488" t="s" s="101">
        <v>681</v>
      </c>
      <c r="B488" t="s" s="35">
        <v>261</v>
      </c>
      <c r="C488" t="b" s="103">
        <v>1</v>
      </c>
      <c r="D488" t="s" s="35">
        <v>247</v>
      </c>
      <c r="E488" t="s" s="101">
        <v>248</v>
      </c>
      <c r="F488" t="s" s="101">
        <v>691</v>
      </c>
      <c r="G488" s="111">
        <v>0.111886484414793</v>
      </c>
      <c r="H488" s="111">
        <v>20.9917378605128</v>
      </c>
      <c r="I488" t="str" s="42" cm="1">
        <f t="array" ref="I488">B488&amp;"|"&amp;D488</f>
        <v>General|700to900</v>
      </c>
      <c r="J488" s="111"/>
      <c r="K488" s="111"/>
      <c r="L488" s="111"/>
      <c r="M488" s="111"/>
      <c r="N488" s="110"/>
    </row>
    <row r="489" ht="16.6" customHeight="1">
      <c r="A489" t="s" s="101">
        <v>681</v>
      </c>
      <c r="B489" t="s" s="35">
        <v>261</v>
      </c>
      <c r="C489" t="b" s="103">
        <v>0</v>
      </c>
      <c r="D489" t="s" s="35">
        <v>247</v>
      </c>
      <c r="E489" t="s" s="101">
        <v>252</v>
      </c>
      <c r="F489" t="s" s="101">
        <v>692</v>
      </c>
      <c r="G489" s="111">
        <v>0.459821710295735</v>
      </c>
      <c r="H489" s="111">
        <v>15.440656269135</v>
      </c>
      <c r="I489" t="str" s="42" cm="1">
        <f t="array" ref="I489">B489&amp;"|"&amp;D489</f>
        <v>General|700to900</v>
      </c>
      <c r="J489" s="111"/>
      <c r="K489" s="111"/>
      <c r="L489" s="111"/>
      <c r="M489" s="111"/>
      <c r="N489" s="110"/>
    </row>
    <row r="490" ht="16.6" customHeight="1">
      <c r="A490" t="s" s="101">
        <v>681</v>
      </c>
      <c r="B490" t="s" s="35">
        <v>261</v>
      </c>
      <c r="C490" t="b" s="103">
        <v>1</v>
      </c>
      <c r="D490" t="s" s="35">
        <v>247</v>
      </c>
      <c r="E490" t="s" s="101">
        <v>252</v>
      </c>
      <c r="F490" t="s" s="101">
        <v>693</v>
      </c>
      <c r="G490" s="111">
        <v>0.459821710295735</v>
      </c>
      <c r="H490" s="111">
        <v>15.4015995259807</v>
      </c>
      <c r="I490" t="str" s="42" cm="1">
        <f t="array" ref="I490">B490&amp;"|"&amp;D490</f>
        <v>General|700to900</v>
      </c>
      <c r="J490" s="111"/>
      <c r="K490" s="111"/>
      <c r="L490" s="111"/>
      <c r="M490" s="111"/>
      <c r="N490" s="110"/>
    </row>
    <row r="491" ht="16.6" customHeight="1">
      <c r="A491" t="s" s="101">
        <v>681</v>
      </c>
      <c r="B491" t="s" s="35">
        <v>261</v>
      </c>
      <c r="C491" t="b" s="103">
        <v>0</v>
      </c>
      <c r="D491" t="s" s="35">
        <v>247</v>
      </c>
      <c r="E491" t="s" s="101">
        <v>255</v>
      </c>
      <c r="F491" t="s" s="101">
        <v>694</v>
      </c>
      <c r="G491" s="111">
        <v>0.7128134186751039</v>
      </c>
      <c r="H491" s="111">
        <v>13.6942727235284</v>
      </c>
      <c r="I491" t="str" s="42" cm="1">
        <f t="array" ref="I491">B491&amp;"|"&amp;D491</f>
        <v>General|700to900</v>
      </c>
      <c r="J491" s="111"/>
      <c r="K491" s="111"/>
      <c r="L491" s="111"/>
      <c r="M491" s="111"/>
      <c r="N491" s="110"/>
    </row>
    <row r="492" ht="16.6" customHeight="1">
      <c r="A492" t="s" s="101">
        <v>681</v>
      </c>
      <c r="B492" t="s" s="35">
        <v>261</v>
      </c>
      <c r="C492" t="b" s="103">
        <v>1</v>
      </c>
      <c r="D492" t="s" s="35">
        <v>247</v>
      </c>
      <c r="E492" t="s" s="101">
        <v>255</v>
      </c>
      <c r="F492" t="s" s="101">
        <v>695</v>
      </c>
      <c r="G492" s="111">
        <v>0.7128134186751039</v>
      </c>
      <c r="H492" s="111">
        <v>13.6631049212303</v>
      </c>
      <c r="I492" t="str" s="42" cm="1">
        <f t="array" ref="I492">B492&amp;"|"&amp;D492</f>
        <v>General|700to900</v>
      </c>
      <c r="J492" s="111"/>
      <c r="K492" s="111"/>
      <c r="L492" s="111"/>
      <c r="M492" s="111"/>
      <c r="N492" s="110"/>
    </row>
    <row r="493" ht="16.6" customHeight="1">
      <c r="A493" t="s" s="101">
        <v>681</v>
      </c>
      <c r="B493" t="s" s="35">
        <v>261</v>
      </c>
      <c r="C493" t="b" s="103">
        <v>1</v>
      </c>
      <c r="D493" t="s" s="35">
        <v>258</v>
      </c>
      <c r="E493" t="s" s="101">
        <v>248</v>
      </c>
      <c r="F493" t="s" s="101">
        <v>696</v>
      </c>
      <c r="G493" s="111">
        <v>0.202868615174235</v>
      </c>
      <c r="H493" s="111">
        <v>22.3681771724731</v>
      </c>
      <c r="I493" t="str" s="42" cm="1">
        <f t="array" ref="I493">B493&amp;"|"&amp;D493</f>
        <v>General|900to1200</v>
      </c>
      <c r="J493" s="111"/>
      <c r="K493" s="111"/>
      <c r="L493" s="111"/>
      <c r="M493" s="111"/>
      <c r="N493" s="110"/>
    </row>
    <row r="494" ht="16.6" customHeight="1">
      <c r="A494" t="s" s="101">
        <v>681</v>
      </c>
      <c r="B494" t="s" s="35">
        <v>261</v>
      </c>
      <c r="C494" t="b" s="103">
        <v>1</v>
      </c>
      <c r="D494" t="s" s="35">
        <v>258</v>
      </c>
      <c r="E494" t="s" s="101">
        <v>255</v>
      </c>
      <c r="F494" t="s" s="101">
        <v>697</v>
      </c>
      <c r="G494" s="111">
        <v>1.1888300720599</v>
      </c>
      <c r="H494" s="111">
        <v>15.5817905236031</v>
      </c>
      <c r="I494" t="str" s="42" cm="1">
        <f t="array" ref="I494">B494&amp;"|"&amp;D494</f>
        <v>General|900to1200</v>
      </c>
      <c r="J494" s="111"/>
      <c r="K494" s="111"/>
      <c r="L494" s="111"/>
      <c r="M494" s="111"/>
      <c r="N494" s="110"/>
    </row>
    <row r="495" ht="16.6" customHeight="1">
      <c r="A495" t="s" s="101">
        <v>681</v>
      </c>
      <c r="B495" t="s" s="35">
        <v>261</v>
      </c>
      <c r="C495" t="b" s="103">
        <v>0</v>
      </c>
      <c r="D495" t="s" s="35">
        <v>336</v>
      </c>
      <c r="E495" t="s" s="101">
        <v>252</v>
      </c>
      <c r="F495" t="s" s="101">
        <v>698</v>
      </c>
      <c r="G495" s="111">
        <v>1.86362926199134</v>
      </c>
      <c r="H495" s="111">
        <v>27.6494008226481</v>
      </c>
      <c r="I495" t="str" s="42" cm="1">
        <f t="array" ref="I495">B495&amp;"|"&amp;D495</f>
        <v>General|Over1500</v>
      </c>
      <c r="J495" s="111"/>
      <c r="K495" s="111"/>
      <c r="L495" s="111"/>
      <c r="M495" s="111"/>
      <c r="N495" s="110"/>
    </row>
    <row r="496" ht="16.6" customHeight="1">
      <c r="A496" t="s" s="101">
        <v>681</v>
      </c>
      <c r="B496" t="s" s="35">
        <v>261</v>
      </c>
      <c r="C496" t="b" s="103">
        <v>1</v>
      </c>
      <c r="D496" t="s" s="35">
        <v>336</v>
      </c>
      <c r="E496" t="s" s="101">
        <v>255</v>
      </c>
      <c r="F496" t="s" s="101">
        <v>699</v>
      </c>
      <c r="G496" s="111">
        <v>3.25454568570829</v>
      </c>
      <c r="H496" s="111">
        <v>22.3781504092623</v>
      </c>
      <c r="I496" t="str" s="42" cm="1">
        <f t="array" ref="I496">B496&amp;"|"&amp;D496</f>
        <v>General|Over1500</v>
      </c>
      <c r="J496" s="111"/>
      <c r="K496" s="111"/>
      <c r="L496" s="111"/>
      <c r="M496" s="111"/>
      <c r="N496" s="110"/>
    </row>
    <row r="497" ht="16.6" customHeight="1">
      <c r="A497" t="s" s="101">
        <v>681</v>
      </c>
      <c r="B497" t="s" s="35">
        <v>272</v>
      </c>
      <c r="C497" t="b" s="103">
        <v>0</v>
      </c>
      <c r="D497" t="s" s="35">
        <v>247</v>
      </c>
      <c r="E497" t="s" s="101">
        <v>248</v>
      </c>
      <c r="F497" t="s" s="101">
        <v>700</v>
      </c>
      <c r="G497" s="111">
        <v>0.123365514684659</v>
      </c>
      <c r="H497" s="111">
        <v>21.3223596764473</v>
      </c>
      <c r="I497" t="str" s="42" cm="1">
        <f t="array" ref="I497">B497&amp;"|"&amp;D497</f>
        <v>Horticulture|700to900</v>
      </c>
      <c r="J497" s="111"/>
      <c r="K497" s="111"/>
      <c r="L497" s="111"/>
      <c r="M497" s="111"/>
      <c r="N497" s="110"/>
    </row>
    <row r="498" ht="16.6" customHeight="1">
      <c r="A498" t="s" s="101">
        <v>681</v>
      </c>
      <c r="B498" t="s" s="35">
        <v>272</v>
      </c>
      <c r="C498" t="b" s="103">
        <v>1</v>
      </c>
      <c r="D498" t="s" s="35">
        <v>247</v>
      </c>
      <c r="E498" t="s" s="101">
        <v>248</v>
      </c>
      <c r="F498" t="s" s="101">
        <v>701</v>
      </c>
      <c r="G498" s="111">
        <v>0.123365514684659</v>
      </c>
      <c r="H498" s="111">
        <v>21.2605113493201</v>
      </c>
      <c r="I498" t="str" s="42" cm="1">
        <f t="array" ref="I498">B498&amp;"|"&amp;D498</f>
        <v>Horticulture|700to900</v>
      </c>
      <c r="J498" s="111"/>
      <c r="K498" s="111"/>
      <c r="L498" s="111"/>
      <c r="M498" s="111"/>
      <c r="N498" s="110"/>
    </row>
    <row r="499" ht="16.6" customHeight="1">
      <c r="A499" t="s" s="101">
        <v>681</v>
      </c>
      <c r="B499" t="s" s="35">
        <v>272</v>
      </c>
      <c r="C499" t="b" s="103">
        <v>0</v>
      </c>
      <c r="D499" t="s" s="35">
        <v>247</v>
      </c>
      <c r="E499" t="s" s="101">
        <v>252</v>
      </c>
      <c r="F499" t="s" s="101">
        <v>702</v>
      </c>
      <c r="G499" s="111">
        <v>0.564811986140873</v>
      </c>
      <c r="H499" s="111">
        <v>15.467705626671</v>
      </c>
      <c r="I499" t="str" s="42" cm="1">
        <f t="array" ref="I499">B499&amp;"|"&amp;D499</f>
        <v>Horticulture|700to900</v>
      </c>
      <c r="J499" s="111"/>
      <c r="K499" s="111"/>
      <c r="L499" s="111"/>
      <c r="M499" s="111"/>
      <c r="N499" s="110"/>
    </row>
    <row r="500" ht="16.6" customHeight="1">
      <c r="A500" t="s" s="101">
        <v>681</v>
      </c>
      <c r="B500" t="s" s="35">
        <v>272</v>
      </c>
      <c r="C500" t="b" s="103">
        <v>1</v>
      </c>
      <c r="D500" t="s" s="35">
        <v>247</v>
      </c>
      <c r="E500" t="s" s="101">
        <v>252</v>
      </c>
      <c r="F500" t="s" s="101">
        <v>703</v>
      </c>
      <c r="G500" s="111">
        <v>0.564811986140873</v>
      </c>
      <c r="H500" s="111">
        <v>15.4268076984268</v>
      </c>
      <c r="I500" t="str" s="42" cm="1">
        <f t="array" ref="I500">B500&amp;"|"&amp;D500</f>
        <v>Horticulture|700to900</v>
      </c>
      <c r="J500" s="111"/>
      <c r="K500" s="111"/>
      <c r="L500" s="111"/>
      <c r="M500" s="111"/>
      <c r="N500" s="110"/>
    </row>
    <row r="501" ht="16.6" customHeight="1">
      <c r="A501" t="s" s="101">
        <v>681</v>
      </c>
      <c r="B501" t="s" s="35">
        <v>272</v>
      </c>
      <c r="C501" t="b" s="103">
        <v>0</v>
      </c>
      <c r="D501" t="s" s="35">
        <v>247</v>
      </c>
      <c r="E501" t="s" s="101">
        <v>255</v>
      </c>
      <c r="F501" t="s" s="101">
        <v>704</v>
      </c>
      <c r="G501" s="111">
        <v>0.821982566105501</v>
      </c>
      <c r="H501" s="111">
        <v>13.6414884055892</v>
      </c>
      <c r="I501" t="str" s="42" cm="1">
        <f t="array" ref="I501">B501&amp;"|"&amp;D501</f>
        <v>Horticulture|700to900</v>
      </c>
      <c r="J501" s="111"/>
      <c r="K501" s="111"/>
      <c r="L501" s="111"/>
      <c r="M501" s="111"/>
      <c r="N501" s="110"/>
    </row>
    <row r="502" ht="16.6" customHeight="1">
      <c r="A502" t="s" s="101">
        <v>681</v>
      </c>
      <c r="B502" t="s" s="35">
        <v>272</v>
      </c>
      <c r="C502" t="b" s="103">
        <v>1</v>
      </c>
      <c r="D502" t="s" s="35">
        <v>258</v>
      </c>
      <c r="E502" t="s" s="101">
        <v>248</v>
      </c>
      <c r="F502" t="s" s="101">
        <v>705</v>
      </c>
      <c r="G502" s="111">
        <v>0.225410517637072</v>
      </c>
      <c r="H502" s="111">
        <v>22.7698958630224</v>
      </c>
      <c r="I502" t="str" s="42" cm="1">
        <f t="array" ref="I502">B502&amp;"|"&amp;D502</f>
        <v>Horticulture|900to1200</v>
      </c>
      <c r="J502" s="111"/>
      <c r="K502" s="111"/>
      <c r="L502" s="111"/>
      <c r="M502" s="111"/>
      <c r="N502" s="110"/>
    </row>
    <row r="503" ht="16.6" customHeight="1">
      <c r="A503" t="s" s="101">
        <v>681</v>
      </c>
      <c r="B503" t="s" s="35">
        <v>288</v>
      </c>
      <c r="C503" t="b" s="103">
        <v>0</v>
      </c>
      <c r="D503" t="s" s="35">
        <v>247</v>
      </c>
      <c r="E503" t="s" s="101">
        <v>248</v>
      </c>
      <c r="F503" t="s" s="101">
        <v>706</v>
      </c>
      <c r="G503" s="111">
        <v>0.143017276351084</v>
      </c>
      <c r="H503" s="111">
        <v>56.5736064135004</v>
      </c>
      <c r="I503" t="str" s="42" cm="1">
        <f t="array" ref="I503">B503&amp;"|"&amp;D503</f>
        <v>Poultry|700to900</v>
      </c>
      <c r="J503" s="111"/>
      <c r="K503" s="111"/>
      <c r="L503" s="111"/>
      <c r="M503" s="111"/>
      <c r="N503" s="110"/>
    </row>
    <row r="504" ht="16.6" customHeight="1">
      <c r="A504" t="s" s="101">
        <v>681</v>
      </c>
      <c r="B504" t="s" s="35">
        <v>288</v>
      </c>
      <c r="C504" t="b" s="103">
        <v>1</v>
      </c>
      <c r="D504" t="s" s="35">
        <v>247</v>
      </c>
      <c r="E504" t="s" s="101">
        <v>248</v>
      </c>
      <c r="F504" t="s" s="101">
        <v>707</v>
      </c>
      <c r="G504" s="111">
        <v>0.141190565561445</v>
      </c>
      <c r="H504" s="111">
        <v>56.6473224918469</v>
      </c>
      <c r="I504" t="str" s="42" cm="1">
        <f t="array" ref="I504">B504&amp;"|"&amp;D504</f>
        <v>Poultry|700to900</v>
      </c>
      <c r="J504" s="111"/>
      <c r="K504" s="111"/>
      <c r="L504" s="111"/>
      <c r="M504" s="111"/>
      <c r="N504" s="110"/>
    </row>
    <row r="505" ht="16.6" customHeight="1">
      <c r="A505" t="s" s="101">
        <v>681</v>
      </c>
      <c r="B505" t="s" s="35">
        <v>288</v>
      </c>
      <c r="C505" t="b" s="103">
        <v>1</v>
      </c>
      <c r="D505" t="s" s="35">
        <v>247</v>
      </c>
      <c r="E505" t="s" s="101">
        <v>252</v>
      </c>
      <c r="F505" t="s" s="101">
        <v>708</v>
      </c>
      <c r="G505" s="111">
        <v>0.472165741167591</v>
      </c>
      <c r="H505" s="111">
        <v>38.2875758931068</v>
      </c>
      <c r="I505" t="str" s="42" cm="1">
        <f t="array" ref="I505">B505&amp;"|"&amp;D505</f>
        <v>Poultry|700to900</v>
      </c>
      <c r="J505" s="111"/>
      <c r="K505" s="111"/>
      <c r="L505" s="111"/>
      <c r="M505" s="111"/>
      <c r="N505" s="110"/>
    </row>
    <row r="506" ht="16.6" customHeight="1">
      <c r="A506" t="s" s="101">
        <v>681</v>
      </c>
      <c r="B506" t="s" s="35">
        <v>288</v>
      </c>
      <c r="C506" t="b" s="103">
        <v>0</v>
      </c>
      <c r="D506" t="s" s="35">
        <v>247</v>
      </c>
      <c r="E506" t="s" s="101">
        <v>255</v>
      </c>
      <c r="F506" t="s" s="101">
        <v>709</v>
      </c>
      <c r="G506" s="111">
        <v>0.7994519840484</v>
      </c>
      <c r="H506" s="111">
        <v>32.4171954682457</v>
      </c>
      <c r="I506" t="str" s="42" cm="1">
        <f t="array" ref="I506">B506&amp;"|"&amp;D506</f>
        <v>Poultry|700to900</v>
      </c>
      <c r="J506" s="111"/>
      <c r="K506" s="111"/>
      <c r="L506" s="111"/>
      <c r="M506" s="111"/>
      <c r="N506" s="110"/>
    </row>
    <row r="507" ht="16.6" customHeight="1">
      <c r="A507" t="s" s="101">
        <v>681</v>
      </c>
      <c r="B507" t="s" s="35">
        <v>288</v>
      </c>
      <c r="C507" t="b" s="103">
        <v>1</v>
      </c>
      <c r="D507" t="s" s="35">
        <v>247</v>
      </c>
      <c r="E507" t="s" s="101">
        <v>255</v>
      </c>
      <c r="F507" t="s" s="101">
        <v>710</v>
      </c>
      <c r="G507" s="111">
        <v>0.783825141960564</v>
      </c>
      <c r="H507" s="111">
        <v>30.7961837159599</v>
      </c>
      <c r="I507" t="str" s="42" cm="1">
        <f t="array" ref="I507">B507&amp;"|"&amp;D507</f>
        <v>Poultry|700to900</v>
      </c>
      <c r="J507" s="111"/>
      <c r="K507" s="111"/>
      <c r="L507" s="111"/>
      <c r="M507" s="111"/>
      <c r="N507" s="110"/>
    </row>
    <row r="508" ht="16.6" customHeight="1">
      <c r="A508" t="s" s="101">
        <v>681</v>
      </c>
      <c r="B508" t="s" s="35">
        <v>295</v>
      </c>
      <c r="C508" t="b" s="103">
        <v>0</v>
      </c>
      <c r="D508" t="s" s="35">
        <v>247</v>
      </c>
      <c r="E508" t="s" s="101">
        <v>248</v>
      </c>
      <c r="F508" t="s" s="101">
        <v>711</v>
      </c>
      <c r="G508" s="111">
        <v>0.144046520262797</v>
      </c>
      <c r="H508" s="111">
        <v>29.8932784607129</v>
      </c>
      <c r="I508" t="str" s="42" cm="1">
        <f t="array" ref="I508">B508&amp;"|"&amp;D508</f>
        <v>Dairy|700to900</v>
      </c>
      <c r="J508" s="111"/>
      <c r="K508" s="111"/>
      <c r="L508" s="111"/>
      <c r="M508" s="111"/>
      <c r="N508" s="110"/>
    </row>
    <row r="509" ht="16.6" customHeight="1">
      <c r="A509" t="s" s="101">
        <v>681</v>
      </c>
      <c r="B509" t="s" s="35">
        <v>295</v>
      </c>
      <c r="C509" t="b" s="103">
        <v>1</v>
      </c>
      <c r="D509" t="s" s="35">
        <v>247</v>
      </c>
      <c r="E509" t="s" s="101">
        <v>248</v>
      </c>
      <c r="F509" t="s" s="101">
        <v>712</v>
      </c>
      <c r="G509" s="111">
        <v>0.143114888292019</v>
      </c>
      <c r="H509" s="111">
        <v>29.653500513140</v>
      </c>
      <c r="I509" t="str" s="42" cm="1">
        <f t="array" ref="I509">B509&amp;"|"&amp;D509</f>
        <v>Dairy|700to900</v>
      </c>
      <c r="J509" s="111"/>
      <c r="K509" s="111"/>
      <c r="L509" s="111"/>
      <c r="M509" s="111"/>
      <c r="N509" s="110"/>
    </row>
    <row r="510" ht="16.6" customHeight="1">
      <c r="A510" t="s" s="101">
        <v>681</v>
      </c>
      <c r="B510" t="s" s="35">
        <v>295</v>
      </c>
      <c r="C510" t="b" s="103">
        <v>0</v>
      </c>
      <c r="D510" t="s" s="35">
        <v>247</v>
      </c>
      <c r="E510" t="s" s="101">
        <v>252</v>
      </c>
      <c r="F510" t="s" s="101">
        <v>713</v>
      </c>
      <c r="G510" s="111">
        <v>0.380566221014186</v>
      </c>
      <c r="H510" s="111">
        <v>22.7638457994262</v>
      </c>
      <c r="I510" t="str" s="42" cm="1">
        <f t="array" ref="I510">B510&amp;"|"&amp;D510</f>
        <v>Dairy|700to900</v>
      </c>
      <c r="J510" s="111"/>
      <c r="K510" s="111"/>
      <c r="L510" s="111"/>
      <c r="M510" s="111"/>
      <c r="N510" s="110"/>
    </row>
    <row r="511" ht="16.6" customHeight="1">
      <c r="A511" t="s" s="101">
        <v>681</v>
      </c>
      <c r="B511" t="s" s="35">
        <v>295</v>
      </c>
      <c r="C511" t="b" s="103">
        <v>0</v>
      </c>
      <c r="D511" t="s" s="35">
        <v>247</v>
      </c>
      <c r="E511" t="s" s="101">
        <v>255</v>
      </c>
      <c r="F511" t="s" s="101">
        <v>714</v>
      </c>
      <c r="G511" s="111">
        <v>0.949250763754597</v>
      </c>
      <c r="H511" s="111">
        <v>15.3280078837203</v>
      </c>
      <c r="I511" t="str" s="42" cm="1">
        <f t="array" ref="I511">B511&amp;"|"&amp;D511</f>
        <v>Dairy|700to900</v>
      </c>
      <c r="J511" s="111"/>
      <c r="K511" s="111"/>
      <c r="L511" s="111"/>
      <c r="M511" s="111"/>
      <c r="N511" s="110"/>
    </row>
    <row r="512" ht="16.6" customHeight="1">
      <c r="A512" t="s" s="101">
        <v>681</v>
      </c>
      <c r="B512" t="s" s="35">
        <v>295</v>
      </c>
      <c r="C512" t="b" s="103">
        <v>1</v>
      </c>
      <c r="D512" t="s" s="35">
        <v>247</v>
      </c>
      <c r="E512" t="s" s="101">
        <v>255</v>
      </c>
      <c r="F512" t="s" s="101">
        <v>715</v>
      </c>
      <c r="G512" s="111">
        <v>0.933018828692611</v>
      </c>
      <c r="H512" s="111">
        <v>15.1054237153939</v>
      </c>
      <c r="I512" t="str" s="42" cm="1">
        <f t="array" ref="I512">B512&amp;"|"&amp;D512</f>
        <v>Dairy|700to900</v>
      </c>
      <c r="J512" s="111"/>
      <c r="K512" s="111"/>
      <c r="L512" s="111"/>
      <c r="M512" s="111"/>
      <c r="N512" s="110"/>
    </row>
    <row r="513" ht="16.6" customHeight="1">
      <c r="A513" t="s" s="101">
        <v>681</v>
      </c>
      <c r="B513" t="s" s="35">
        <v>295</v>
      </c>
      <c r="C513" t="b" s="103">
        <v>1</v>
      </c>
      <c r="D513" t="s" s="35">
        <v>336</v>
      </c>
      <c r="E513" t="s" s="101">
        <v>255</v>
      </c>
      <c r="F513" t="s" s="101">
        <v>716</v>
      </c>
      <c r="G513" s="111">
        <v>3.54431125816062</v>
      </c>
      <c r="H513" s="111">
        <v>29.875371276662</v>
      </c>
      <c r="I513" t="str" s="42" cm="1">
        <f t="array" ref="I513">B513&amp;"|"&amp;D513</f>
        <v>Dairy|Over1500</v>
      </c>
      <c r="J513" s="111"/>
      <c r="K513" s="111"/>
      <c r="L513" s="111"/>
      <c r="M513" s="111"/>
      <c r="N513" s="110"/>
    </row>
    <row r="514" ht="16.6" customHeight="1">
      <c r="A514" t="s" s="101">
        <v>681</v>
      </c>
      <c r="B514" t="s" s="35">
        <v>301</v>
      </c>
      <c r="C514" t="b" s="103">
        <v>0</v>
      </c>
      <c r="D514" t="s" s="35">
        <v>247</v>
      </c>
      <c r="E514" t="s" s="101">
        <v>248</v>
      </c>
      <c r="F514" t="s" s="101">
        <v>717</v>
      </c>
      <c r="G514" s="111">
        <v>0.103596493984798</v>
      </c>
      <c r="H514" s="111">
        <v>14.4719178996449</v>
      </c>
      <c r="I514" t="str" s="42" cm="1">
        <f t="array" ref="I514">B514&amp;"|"&amp;D514</f>
        <v>Lowland|700to900</v>
      </c>
      <c r="J514" s="111"/>
      <c r="K514" s="111"/>
      <c r="L514" s="111"/>
      <c r="M514" s="111"/>
      <c r="N514" s="110"/>
    </row>
    <row r="515" ht="16.6" customHeight="1">
      <c r="A515" t="s" s="101">
        <v>681</v>
      </c>
      <c r="B515" t="s" s="35">
        <v>301</v>
      </c>
      <c r="C515" t="b" s="103">
        <v>1</v>
      </c>
      <c r="D515" t="s" s="35">
        <v>247</v>
      </c>
      <c r="E515" t="s" s="101">
        <v>248</v>
      </c>
      <c r="F515" t="s" s="101">
        <v>718</v>
      </c>
      <c r="G515" s="111">
        <v>0.103596219032827</v>
      </c>
      <c r="H515" s="111">
        <v>14.3768777785843</v>
      </c>
      <c r="I515" t="str" s="42" cm="1">
        <f t="array" ref="I515">B515&amp;"|"&amp;D515</f>
        <v>Lowland|700to900</v>
      </c>
      <c r="J515" s="111"/>
      <c r="K515" s="111"/>
      <c r="L515" s="111"/>
      <c r="M515" s="111"/>
      <c r="N515" s="110"/>
    </row>
    <row r="516" ht="16.6" customHeight="1">
      <c r="A516" t="s" s="101">
        <v>681</v>
      </c>
      <c r="B516" t="s" s="35">
        <v>301</v>
      </c>
      <c r="C516" t="b" s="103">
        <v>0</v>
      </c>
      <c r="D516" t="s" s="35">
        <v>247</v>
      </c>
      <c r="E516" t="s" s="101">
        <v>252</v>
      </c>
      <c r="F516" t="s" s="101">
        <v>719</v>
      </c>
      <c r="G516" s="111">
        <v>0.194380590624461</v>
      </c>
      <c r="H516" s="111">
        <v>11.249666131593</v>
      </c>
      <c r="I516" t="str" s="42" cm="1">
        <f t="array" ref="I516">B516&amp;"|"&amp;D516</f>
        <v>Lowland|700to900</v>
      </c>
      <c r="J516" s="111"/>
      <c r="K516" s="111"/>
      <c r="L516" s="111"/>
      <c r="M516" s="111"/>
      <c r="N516" s="110"/>
    </row>
    <row r="517" ht="16.6" customHeight="1">
      <c r="A517" t="s" s="101">
        <v>681</v>
      </c>
      <c r="B517" t="s" s="35">
        <v>301</v>
      </c>
      <c r="C517" t="b" s="103">
        <v>1</v>
      </c>
      <c r="D517" t="s" s="35">
        <v>247</v>
      </c>
      <c r="E517" t="s" s="101">
        <v>252</v>
      </c>
      <c r="F517" t="s" s="101">
        <v>720</v>
      </c>
      <c r="G517" s="111">
        <v>0.194380249498992</v>
      </c>
      <c r="H517" s="111">
        <v>11.1771703873465</v>
      </c>
      <c r="I517" t="str" s="42" cm="1">
        <f t="array" ref="I517">B517&amp;"|"&amp;D517</f>
        <v>Lowland|700to900</v>
      </c>
      <c r="J517" s="111"/>
      <c r="K517" s="111"/>
      <c r="L517" s="111"/>
      <c r="M517" s="111"/>
      <c r="N517" s="110"/>
    </row>
    <row r="518" ht="16.6" customHeight="1">
      <c r="A518" t="s" s="101">
        <v>681</v>
      </c>
      <c r="B518" t="s" s="35">
        <v>301</v>
      </c>
      <c r="C518" t="b" s="103">
        <v>0</v>
      </c>
      <c r="D518" t="s" s="35">
        <v>247</v>
      </c>
      <c r="E518" t="s" s="101">
        <v>255</v>
      </c>
      <c r="F518" t="s" s="101">
        <v>721</v>
      </c>
      <c r="G518" s="111">
        <v>0.629988611375255</v>
      </c>
      <c r="H518" s="111">
        <v>8.09023915778581</v>
      </c>
      <c r="I518" t="str" s="42" cm="1">
        <f t="array" ref="I518">B518&amp;"|"&amp;D518</f>
        <v>Lowland|700to900</v>
      </c>
      <c r="J518" s="111"/>
      <c r="K518" s="111"/>
      <c r="L518" s="111"/>
      <c r="M518" s="111"/>
      <c r="N518" s="110"/>
    </row>
    <row r="519" ht="16.6" customHeight="1">
      <c r="A519" t="s" s="101">
        <v>681</v>
      </c>
      <c r="B519" t="s" s="35">
        <v>301</v>
      </c>
      <c r="C519" t="b" s="103">
        <v>1</v>
      </c>
      <c r="D519" t="s" s="35">
        <v>247</v>
      </c>
      <c r="E519" t="s" s="101">
        <v>255</v>
      </c>
      <c r="F519" t="s" s="101">
        <v>722</v>
      </c>
      <c r="G519" s="111">
        <v>0.629953314277193</v>
      </c>
      <c r="H519" s="111">
        <v>8.068691347905769</v>
      </c>
      <c r="I519" t="str" s="42" cm="1">
        <f t="array" ref="I519">B519&amp;"|"&amp;D519</f>
        <v>Lowland|700to900</v>
      </c>
      <c r="J519" s="111"/>
      <c r="K519" s="111"/>
      <c r="L519" s="111"/>
      <c r="M519" s="111"/>
      <c r="N519" s="110"/>
    </row>
    <row r="520" ht="16.6" customHeight="1">
      <c r="A520" t="s" s="101">
        <v>681</v>
      </c>
      <c r="B520" t="s" s="35">
        <v>301</v>
      </c>
      <c r="C520" t="b" s="103">
        <v>1</v>
      </c>
      <c r="D520" t="s" s="35">
        <v>258</v>
      </c>
      <c r="E520" t="s" s="101">
        <v>248</v>
      </c>
      <c r="F520" t="s" s="101">
        <v>723</v>
      </c>
      <c r="G520" s="111">
        <v>0.165594998415271</v>
      </c>
      <c r="H520" s="111">
        <v>15.2863798971513</v>
      </c>
      <c r="I520" t="str" s="42" cm="1">
        <f t="array" ref="I520">B520&amp;"|"&amp;D520</f>
        <v>Lowland|900to1200</v>
      </c>
      <c r="J520" s="111"/>
      <c r="K520" s="111"/>
      <c r="L520" s="111"/>
      <c r="M520" s="111"/>
      <c r="N520" s="110"/>
    </row>
    <row r="521" ht="16.6" customHeight="1">
      <c r="A521" t="s" s="101">
        <v>681</v>
      </c>
      <c r="B521" t="s" s="35">
        <v>301</v>
      </c>
      <c r="C521" t="b" s="103">
        <v>1</v>
      </c>
      <c r="D521" t="s" s="35">
        <v>258</v>
      </c>
      <c r="E521" t="s" s="101">
        <v>255</v>
      </c>
      <c r="F521" t="s" s="101">
        <v>724</v>
      </c>
      <c r="G521" s="111">
        <v>1.06085111115405</v>
      </c>
      <c r="H521" s="111">
        <v>10.4825415236082</v>
      </c>
      <c r="I521" t="str" s="42" cm="1">
        <f t="array" ref="I521">B521&amp;"|"&amp;D521</f>
        <v>Lowland|900to1200</v>
      </c>
      <c r="J521" s="111"/>
      <c r="K521" s="111"/>
      <c r="L521" s="111"/>
      <c r="M521" s="111"/>
      <c r="N521" s="110"/>
    </row>
    <row r="522" ht="16.6" customHeight="1">
      <c r="A522" t="s" s="101">
        <v>681</v>
      </c>
      <c r="B522" t="s" s="35">
        <v>301</v>
      </c>
      <c r="C522" t="b" s="103">
        <v>0</v>
      </c>
      <c r="D522" t="s" s="35">
        <v>336</v>
      </c>
      <c r="E522" t="s" s="101">
        <v>248</v>
      </c>
      <c r="F522" t="s" s="101">
        <v>725</v>
      </c>
      <c r="G522" s="111">
        <v>0.379779439360546</v>
      </c>
      <c r="H522" s="111">
        <v>14.0988068693878</v>
      </c>
      <c r="I522" t="str" s="42" cm="1">
        <f t="array" ref="I522">B522&amp;"|"&amp;D522</f>
        <v>Lowland|Over1500</v>
      </c>
      <c r="J522" s="111"/>
      <c r="K522" s="111"/>
      <c r="L522" s="111"/>
      <c r="M522" s="111"/>
      <c r="N522" s="110"/>
    </row>
    <row r="523" ht="16.6" customHeight="1">
      <c r="A523" t="s" s="101">
        <v>681</v>
      </c>
      <c r="B523" t="s" s="35">
        <v>301</v>
      </c>
      <c r="C523" t="b" s="103">
        <v>1</v>
      </c>
      <c r="D523" t="s" s="35">
        <v>336</v>
      </c>
      <c r="E523" t="s" s="101">
        <v>248</v>
      </c>
      <c r="F523" t="s" s="101">
        <v>726</v>
      </c>
      <c r="G523" s="111">
        <v>0.379778882626483</v>
      </c>
      <c r="H523" s="111">
        <v>14.0170570586701</v>
      </c>
      <c r="I523" t="str" s="42" cm="1">
        <f t="array" ref="I523">B523&amp;"|"&amp;D523</f>
        <v>Lowland|Over1500</v>
      </c>
      <c r="J523" s="111"/>
      <c r="K523" s="111"/>
      <c r="L523" s="111"/>
      <c r="M523" s="111"/>
      <c r="N523" s="110"/>
    </row>
    <row r="524" ht="16.6" customHeight="1">
      <c r="A524" t="s" s="101">
        <v>681</v>
      </c>
      <c r="B524" t="s" s="35">
        <v>312</v>
      </c>
      <c r="C524" t="b" s="103">
        <v>0</v>
      </c>
      <c r="D524" t="s" s="35">
        <v>247</v>
      </c>
      <c r="E524" t="s" s="101">
        <v>248</v>
      </c>
      <c r="F524" t="s" s="101">
        <v>727</v>
      </c>
      <c r="G524" s="111">
        <v>0.134059304386334</v>
      </c>
      <c r="H524" s="111">
        <v>23.0170107104081</v>
      </c>
      <c r="I524" t="str" s="42" cm="1">
        <f t="array" ref="I524">B524&amp;"|"&amp;D524</f>
        <v>Mixed|700to900</v>
      </c>
      <c r="J524" s="111"/>
      <c r="K524" s="111"/>
      <c r="L524" s="111"/>
      <c r="M524" s="111"/>
      <c r="N524" s="110"/>
    </row>
    <row r="525" ht="16.6" customHeight="1">
      <c r="A525" t="s" s="101">
        <v>681</v>
      </c>
      <c r="B525" t="s" s="35">
        <v>312</v>
      </c>
      <c r="C525" t="b" s="103">
        <v>1</v>
      </c>
      <c r="D525" t="s" s="35">
        <v>247</v>
      </c>
      <c r="E525" t="s" s="101">
        <v>248</v>
      </c>
      <c r="F525" t="s" s="101">
        <v>728</v>
      </c>
      <c r="G525" s="111">
        <v>0.133854058162521</v>
      </c>
      <c r="H525" s="111">
        <v>22.8808413551676</v>
      </c>
      <c r="I525" t="str" s="42" cm="1">
        <f t="array" ref="I525">B525&amp;"|"&amp;D525</f>
        <v>Mixed|700to900</v>
      </c>
      <c r="J525" s="111"/>
      <c r="K525" s="111"/>
      <c r="L525" s="111"/>
      <c r="M525" s="111"/>
      <c r="N525" s="110"/>
    </row>
    <row r="526" ht="16.6" customHeight="1">
      <c r="A526" t="s" s="101">
        <v>681</v>
      </c>
      <c r="B526" t="s" s="35">
        <v>312</v>
      </c>
      <c r="C526" t="b" s="103">
        <v>0</v>
      </c>
      <c r="D526" t="s" s="35">
        <v>247</v>
      </c>
      <c r="E526" t="s" s="101">
        <v>252</v>
      </c>
      <c r="F526" t="s" s="101">
        <v>729</v>
      </c>
      <c r="G526" s="111">
        <v>0.480303932338632</v>
      </c>
      <c r="H526" s="111">
        <v>17.6886427967174</v>
      </c>
      <c r="I526" t="str" s="42" cm="1">
        <f t="array" ref="I526">B526&amp;"|"&amp;D526</f>
        <v>Mixed|700to900</v>
      </c>
      <c r="J526" s="111"/>
      <c r="K526" s="111"/>
      <c r="L526" s="111"/>
      <c r="M526" s="111"/>
      <c r="N526" s="110"/>
    </row>
    <row r="527" ht="16.6" customHeight="1">
      <c r="A527" t="s" s="101">
        <v>681</v>
      </c>
      <c r="B527" t="s" s="35">
        <v>312</v>
      </c>
      <c r="C527" t="b" s="103">
        <v>1</v>
      </c>
      <c r="D527" t="s" s="35">
        <v>247</v>
      </c>
      <c r="E527" t="s" s="101">
        <v>252</v>
      </c>
      <c r="F527" t="s" s="101">
        <v>730</v>
      </c>
      <c r="G527" s="111">
        <v>0.479198353540529</v>
      </c>
      <c r="H527" s="111">
        <v>17.5523906252636</v>
      </c>
      <c r="I527" t="str" s="42" cm="1">
        <f t="array" ref="I527">B527&amp;"|"&amp;D527</f>
        <v>Mixed|700to900</v>
      </c>
      <c r="J527" s="111"/>
      <c r="K527" s="111"/>
      <c r="L527" s="111"/>
      <c r="M527" s="111"/>
      <c r="N527" s="110"/>
    </row>
    <row r="528" ht="16.6" customHeight="1">
      <c r="A528" t="s" s="101">
        <v>681</v>
      </c>
      <c r="B528" t="s" s="35">
        <v>312</v>
      </c>
      <c r="C528" t="b" s="103">
        <v>0</v>
      </c>
      <c r="D528" t="s" s="35">
        <v>247</v>
      </c>
      <c r="E528" t="s" s="101">
        <v>255</v>
      </c>
      <c r="F528" t="s" s="101">
        <v>731</v>
      </c>
      <c r="G528" s="111">
        <v>0.867691054855927</v>
      </c>
      <c r="H528" s="111">
        <v>14.8174090235456</v>
      </c>
      <c r="I528" t="str" s="42" cm="1">
        <f t="array" ref="I528">B528&amp;"|"&amp;D528</f>
        <v>Mixed|700to900</v>
      </c>
      <c r="J528" s="111"/>
      <c r="K528" s="111"/>
      <c r="L528" s="111"/>
      <c r="M528" s="111"/>
      <c r="N528" s="110"/>
    </row>
    <row r="529" ht="16.6" customHeight="1">
      <c r="A529" t="s" s="101">
        <v>681</v>
      </c>
      <c r="B529" t="s" s="35">
        <v>312</v>
      </c>
      <c r="C529" t="b" s="103">
        <v>1</v>
      </c>
      <c r="D529" t="s" s="35">
        <v>247</v>
      </c>
      <c r="E529" t="s" s="101">
        <v>255</v>
      </c>
      <c r="F529" t="s" s="101">
        <v>732</v>
      </c>
      <c r="G529" s="111">
        <v>0.864871031664034</v>
      </c>
      <c r="H529" s="111">
        <v>14.6922981517381</v>
      </c>
      <c r="I529" t="str" s="42" cm="1">
        <f t="array" ref="I529">B529&amp;"|"&amp;D529</f>
        <v>Mixed|700to900</v>
      </c>
      <c r="J529" s="111"/>
      <c r="K529" s="111"/>
      <c r="L529" s="111"/>
      <c r="M529" s="111"/>
      <c r="N529" s="110"/>
    </row>
    <row r="530" ht="16.6" customHeight="1">
      <c r="A530" t="s" s="101">
        <v>733</v>
      </c>
      <c r="B530" t="s" s="35">
        <v>246</v>
      </c>
      <c r="C530" t="b" s="103">
        <v>0</v>
      </c>
      <c r="D530" t="s" s="35">
        <v>247</v>
      </c>
      <c r="E530" t="s" s="101">
        <v>248</v>
      </c>
      <c r="F530" t="s" s="101">
        <v>734</v>
      </c>
      <c r="G530" s="111">
        <v>0.136313658055093</v>
      </c>
      <c r="H530" s="111">
        <v>24.0778843103835</v>
      </c>
      <c r="I530" t="str" s="42" cm="1">
        <f t="array" ref="I530">B530&amp;"|"&amp;D530</f>
        <v>Cereals|700to900</v>
      </c>
      <c r="J530" s="111"/>
      <c r="K530" s="111"/>
      <c r="L530" s="111"/>
      <c r="M530" s="111"/>
      <c r="N530" s="110"/>
    </row>
    <row r="531" ht="16.6" customHeight="1">
      <c r="A531" t="s" s="101">
        <v>733</v>
      </c>
      <c r="B531" t="s" s="35">
        <v>246</v>
      </c>
      <c r="C531" t="b" s="103">
        <v>1</v>
      </c>
      <c r="D531" t="s" s="35">
        <v>247</v>
      </c>
      <c r="E531" t="s" s="101">
        <v>248</v>
      </c>
      <c r="F531" t="s" s="101">
        <v>735</v>
      </c>
      <c r="G531" s="111">
        <v>0.136304527476319</v>
      </c>
      <c r="H531" s="111">
        <v>24.0035336928244</v>
      </c>
      <c r="I531" t="str" s="42" cm="1">
        <f t="array" ref="I531">B531&amp;"|"&amp;D531</f>
        <v>Cereals|700to900</v>
      </c>
      <c r="J531" s="111"/>
      <c r="K531" s="111"/>
      <c r="L531" s="111"/>
      <c r="M531" s="111"/>
      <c r="N531" s="110"/>
    </row>
    <row r="532" ht="16.6" customHeight="1">
      <c r="A532" t="s" s="101">
        <v>733</v>
      </c>
      <c r="B532" t="s" s="35">
        <v>246</v>
      </c>
      <c r="C532" t="b" s="103">
        <v>0</v>
      </c>
      <c r="D532" t="s" s="35">
        <v>247</v>
      </c>
      <c r="E532" t="s" s="101">
        <v>252</v>
      </c>
      <c r="F532" t="s" s="101">
        <v>736</v>
      </c>
      <c r="G532" s="111">
        <v>0.6191161258503181</v>
      </c>
      <c r="H532" s="111">
        <v>18.3469336027229</v>
      </c>
      <c r="I532" t="str" s="42" cm="1">
        <f t="array" ref="I532">B532&amp;"|"&amp;D532</f>
        <v>Cereals|700to900</v>
      </c>
      <c r="J532" s="111"/>
      <c r="K532" s="111"/>
      <c r="L532" s="111"/>
      <c r="M532" s="111"/>
      <c r="N532" s="110"/>
    </row>
    <row r="533" ht="16.6" customHeight="1">
      <c r="A533" t="s" s="101">
        <v>733</v>
      </c>
      <c r="B533" t="s" s="35">
        <v>246</v>
      </c>
      <c r="C533" t="b" s="103">
        <v>1</v>
      </c>
      <c r="D533" t="s" s="35">
        <v>247</v>
      </c>
      <c r="E533" t="s" s="101">
        <v>252</v>
      </c>
      <c r="F533" t="s" s="101">
        <v>737</v>
      </c>
      <c r="G533" s="111">
        <v>0.619074400476385</v>
      </c>
      <c r="H533" s="111">
        <v>18.2956927557931</v>
      </c>
      <c r="I533" t="str" s="42" cm="1">
        <f t="array" ref="I533">B533&amp;"|"&amp;D533</f>
        <v>Cereals|700to900</v>
      </c>
      <c r="J533" s="111"/>
      <c r="K533" s="111"/>
      <c r="L533" s="111"/>
      <c r="M533" s="111"/>
      <c r="N533" s="110"/>
    </row>
    <row r="534" ht="16.6" customHeight="1">
      <c r="A534" t="s" s="101">
        <v>733</v>
      </c>
      <c r="B534" t="s" s="35">
        <v>261</v>
      </c>
      <c r="C534" t="b" s="103">
        <v>0</v>
      </c>
      <c r="D534" t="s" s="35">
        <v>247</v>
      </c>
      <c r="E534" t="s" s="101">
        <v>248</v>
      </c>
      <c r="F534" t="s" s="101">
        <v>738</v>
      </c>
      <c r="G534" s="111">
        <v>0.09436063471756891</v>
      </c>
      <c r="H534" s="111">
        <v>15.6631205671571</v>
      </c>
      <c r="I534" t="str" s="42" cm="1">
        <f t="array" ref="I534">B534&amp;"|"&amp;D534</f>
        <v>General|700to900</v>
      </c>
      <c r="J534" s="111"/>
      <c r="K534" s="111"/>
      <c r="L534" s="111"/>
      <c r="M534" s="111"/>
      <c r="N534" s="110"/>
    </row>
    <row r="535" ht="16.6" customHeight="1">
      <c r="A535" t="s" s="101">
        <v>733</v>
      </c>
      <c r="B535" t="s" s="35">
        <v>261</v>
      </c>
      <c r="C535" t="b" s="103">
        <v>1</v>
      </c>
      <c r="D535" t="s" s="35">
        <v>247</v>
      </c>
      <c r="E535" t="s" s="101">
        <v>248</v>
      </c>
      <c r="F535" t="s" s="101">
        <v>739</v>
      </c>
      <c r="G535" s="111">
        <v>0.09436063471756891</v>
      </c>
      <c r="H535" s="111">
        <v>15.6215678632574</v>
      </c>
      <c r="I535" t="str" s="42" cm="1">
        <f t="array" ref="I535">B535&amp;"|"&amp;D535</f>
        <v>General|700to900</v>
      </c>
      <c r="J535" s="111"/>
      <c r="K535" s="111"/>
      <c r="L535" s="111"/>
      <c r="M535" s="111"/>
      <c r="N535" s="110"/>
    </row>
    <row r="536" ht="16.6" customHeight="1">
      <c r="A536" t="s" s="101">
        <v>733</v>
      </c>
      <c r="B536" t="s" s="35">
        <v>261</v>
      </c>
      <c r="C536" t="b" s="103">
        <v>0</v>
      </c>
      <c r="D536" t="s" s="35">
        <v>247</v>
      </c>
      <c r="E536" t="s" s="101">
        <v>252</v>
      </c>
      <c r="F536" t="s" s="101">
        <v>740</v>
      </c>
      <c r="G536" s="111">
        <v>0.314203498080685</v>
      </c>
      <c r="H536" s="111">
        <v>11.6606624517061</v>
      </c>
      <c r="I536" t="str" s="42" cm="1">
        <f t="array" ref="I536">B536&amp;"|"&amp;D536</f>
        <v>General|700to900</v>
      </c>
      <c r="J536" s="111"/>
      <c r="K536" s="111"/>
      <c r="L536" s="111"/>
      <c r="M536" s="111"/>
      <c r="N536" s="110"/>
    </row>
    <row r="537" ht="16.6" customHeight="1">
      <c r="A537" t="s" s="101">
        <v>733</v>
      </c>
      <c r="B537" t="s" s="35">
        <v>261</v>
      </c>
      <c r="C537" t="b" s="103">
        <v>1</v>
      </c>
      <c r="D537" t="s" s="35">
        <v>247</v>
      </c>
      <c r="E537" t="s" s="101">
        <v>252</v>
      </c>
      <c r="F537" t="s" s="101">
        <v>741</v>
      </c>
      <c r="G537" s="111">
        <v>0.314203498080685</v>
      </c>
      <c r="H537" s="111">
        <v>11.6332137348098</v>
      </c>
      <c r="I537" t="str" s="42" cm="1">
        <f t="array" ref="I537">B537&amp;"|"&amp;D537</f>
        <v>General|700to900</v>
      </c>
      <c r="J537" s="111"/>
      <c r="K537" s="111"/>
      <c r="L537" s="111"/>
      <c r="M537" s="111"/>
      <c r="N537" s="110"/>
    </row>
    <row r="538" ht="16.6" customHeight="1">
      <c r="A538" t="s" s="101">
        <v>733</v>
      </c>
      <c r="B538" t="s" s="35">
        <v>261</v>
      </c>
      <c r="C538" t="b" s="103">
        <v>0</v>
      </c>
      <c r="D538" t="s" s="35">
        <v>247</v>
      </c>
      <c r="E538" t="s" s="101">
        <v>255</v>
      </c>
      <c r="F538" t="s" s="101">
        <v>742</v>
      </c>
      <c r="G538" s="111">
        <v>0.573455585529773</v>
      </c>
      <c r="H538" s="111">
        <v>10.1677350159621</v>
      </c>
      <c r="I538" t="str" s="42" cm="1">
        <f t="array" ref="I538">B538&amp;"|"&amp;D538</f>
        <v>General|700to900</v>
      </c>
      <c r="J538" s="111"/>
      <c r="K538" s="111"/>
      <c r="L538" s="111"/>
      <c r="M538" s="111"/>
      <c r="N538" s="110"/>
    </row>
    <row r="539" ht="16.6" customHeight="1">
      <c r="A539" t="s" s="101">
        <v>733</v>
      </c>
      <c r="B539" t="s" s="35">
        <v>261</v>
      </c>
      <c r="C539" t="b" s="103">
        <v>1</v>
      </c>
      <c r="D539" t="s" s="35">
        <v>247</v>
      </c>
      <c r="E539" t="s" s="101">
        <v>255</v>
      </c>
      <c r="F539" t="s" s="101">
        <v>743</v>
      </c>
      <c r="G539" s="111">
        <v>0.573455585529773</v>
      </c>
      <c r="H539" s="111">
        <v>10.1458326655036</v>
      </c>
      <c r="I539" t="str" s="42" cm="1">
        <f t="array" ref="I539">B539&amp;"|"&amp;D539</f>
        <v>General|700to900</v>
      </c>
      <c r="J539" s="111"/>
      <c r="K539" s="111"/>
      <c r="L539" s="111"/>
      <c r="M539" s="111"/>
      <c r="N539" s="110"/>
    </row>
    <row r="540" ht="16.6" customHeight="1">
      <c r="A540" t="s" s="101">
        <v>733</v>
      </c>
      <c r="B540" t="s" s="35">
        <v>272</v>
      </c>
      <c r="C540" t="b" s="103">
        <v>1</v>
      </c>
      <c r="D540" t="s" s="35">
        <v>247</v>
      </c>
      <c r="E540" t="s" s="101">
        <v>252</v>
      </c>
      <c r="F540" t="s" s="101">
        <v>744</v>
      </c>
      <c r="G540" s="111">
        <v>0.433957087085673</v>
      </c>
      <c r="H540" s="111">
        <v>11.0850636891732</v>
      </c>
      <c r="I540" t="str" s="42" cm="1">
        <f t="array" ref="I540">B540&amp;"|"&amp;D540</f>
        <v>Horticulture|700to900</v>
      </c>
      <c r="J540" s="111"/>
      <c r="K540" s="111"/>
      <c r="L540" s="111"/>
      <c r="M540" s="111"/>
      <c r="N540" s="110"/>
    </row>
    <row r="541" ht="16.6" customHeight="1">
      <c r="A541" t="s" s="101">
        <v>733</v>
      </c>
      <c r="B541" t="s" s="35">
        <v>272</v>
      </c>
      <c r="C541" t="b" s="103">
        <v>0</v>
      </c>
      <c r="D541" t="s" s="35">
        <v>247</v>
      </c>
      <c r="E541" t="s" s="101">
        <v>255</v>
      </c>
      <c r="F541" t="s" s="101">
        <v>745</v>
      </c>
      <c r="G541" s="111">
        <v>0.690974115671476</v>
      </c>
      <c r="H541" s="111">
        <v>9.63616949650018</v>
      </c>
      <c r="I541" t="str" s="42" cm="1">
        <f t="array" ref="I541">B541&amp;"|"&amp;D541</f>
        <v>Horticulture|700to900</v>
      </c>
      <c r="J541" s="111"/>
      <c r="K541" s="111"/>
      <c r="L541" s="111"/>
      <c r="M541" s="111"/>
      <c r="N541" s="110"/>
    </row>
    <row r="542" ht="16.6" customHeight="1">
      <c r="A542" t="s" s="101">
        <v>733</v>
      </c>
      <c r="B542" t="s" s="35">
        <v>272</v>
      </c>
      <c r="C542" t="b" s="103">
        <v>1</v>
      </c>
      <c r="D542" t="s" s="35">
        <v>258</v>
      </c>
      <c r="E542" t="s" s="101">
        <v>255</v>
      </c>
      <c r="F542" t="s" s="101">
        <v>746</v>
      </c>
      <c r="G542" s="111">
        <v>1.12795400471565</v>
      </c>
      <c r="H542" s="111">
        <v>11.4822013921914</v>
      </c>
      <c r="I542" t="str" s="42" cm="1">
        <f t="array" ref="I542">B542&amp;"|"&amp;D542</f>
        <v>Horticulture|900to1200</v>
      </c>
      <c r="J542" s="111"/>
      <c r="K542" s="111"/>
      <c r="L542" s="111"/>
      <c r="M542" s="111"/>
      <c r="N542" s="110"/>
    </row>
    <row r="543" ht="16.6" customHeight="1">
      <c r="A543" t="s" s="101">
        <v>733</v>
      </c>
      <c r="B543" t="s" s="35">
        <v>288</v>
      </c>
      <c r="C543" t="b" s="103">
        <v>0</v>
      </c>
      <c r="D543" t="s" s="35">
        <v>247</v>
      </c>
      <c r="E543" t="s" s="101">
        <v>248</v>
      </c>
      <c r="F543" t="s" s="101">
        <v>747</v>
      </c>
      <c r="G543" s="111">
        <v>0.301773121432284</v>
      </c>
      <c r="H543" s="111">
        <v>251.380164321232</v>
      </c>
      <c r="I543" t="str" s="42" cm="1">
        <f t="array" ref="I543">B543&amp;"|"&amp;D543</f>
        <v>Poultry|700to900</v>
      </c>
      <c r="J543" s="111"/>
      <c r="K543" s="111"/>
      <c r="L543" s="111"/>
      <c r="M543" s="111"/>
      <c r="N543" s="110"/>
    </row>
    <row r="544" ht="16.6" customHeight="1">
      <c r="A544" t="s" s="101">
        <v>733</v>
      </c>
      <c r="B544" t="s" s="35">
        <v>288</v>
      </c>
      <c r="C544" t="b" s="103">
        <v>1</v>
      </c>
      <c r="D544" t="s" s="35">
        <v>247</v>
      </c>
      <c r="E544" t="s" s="101">
        <v>248</v>
      </c>
      <c r="F544" t="s" s="101">
        <v>748</v>
      </c>
      <c r="G544" s="111">
        <v>0.294376650670253</v>
      </c>
      <c r="H544" s="111">
        <v>252.082328246365</v>
      </c>
      <c r="I544" t="str" s="42" cm="1">
        <f t="array" ref="I544">B544&amp;"|"&amp;D544</f>
        <v>Poultry|700to900</v>
      </c>
      <c r="J544" s="111"/>
      <c r="K544" s="111"/>
      <c r="L544" s="111"/>
      <c r="M544" s="111"/>
      <c r="N544" s="110"/>
    </row>
    <row r="545" ht="16.6" customHeight="1">
      <c r="A545" t="s" s="101">
        <v>733</v>
      </c>
      <c r="B545" t="s" s="35">
        <v>288</v>
      </c>
      <c r="C545" t="b" s="103">
        <v>0</v>
      </c>
      <c r="D545" t="s" s="35">
        <v>247</v>
      </c>
      <c r="E545" t="s" s="101">
        <v>252</v>
      </c>
      <c r="F545" t="s" s="101">
        <v>749</v>
      </c>
      <c r="G545" s="111">
        <v>0.58432226874808</v>
      </c>
      <c r="H545" s="111">
        <v>174.642536810345</v>
      </c>
      <c r="I545" t="str" s="42" cm="1">
        <f t="array" ref="I545">B545&amp;"|"&amp;D545</f>
        <v>Poultry|700to900</v>
      </c>
      <c r="J545" s="111"/>
      <c r="K545" s="111"/>
      <c r="L545" s="111"/>
      <c r="M545" s="111"/>
      <c r="N545" s="110"/>
    </row>
    <row r="546" ht="16.6" customHeight="1">
      <c r="A546" t="s" s="101">
        <v>733</v>
      </c>
      <c r="B546" t="s" s="35">
        <v>288</v>
      </c>
      <c r="C546" t="b" s="103">
        <v>1</v>
      </c>
      <c r="D546" t="s" s="35">
        <v>247</v>
      </c>
      <c r="E546" t="s" s="101">
        <v>252</v>
      </c>
      <c r="F546" t="s" s="101">
        <v>750</v>
      </c>
      <c r="G546" s="111">
        <v>0.547419272634158</v>
      </c>
      <c r="H546" s="111">
        <v>168.024152801004</v>
      </c>
      <c r="I546" t="str" s="42" cm="1">
        <f t="array" ref="I546">B546&amp;"|"&amp;D546</f>
        <v>Poultry|700to900</v>
      </c>
      <c r="J546" s="111"/>
      <c r="K546" s="111"/>
      <c r="L546" s="111"/>
      <c r="M546" s="111"/>
      <c r="N546" s="110"/>
    </row>
    <row r="547" ht="16.6" customHeight="1">
      <c r="A547" t="s" s="101">
        <v>733</v>
      </c>
      <c r="B547" t="s" s="35">
        <v>288</v>
      </c>
      <c r="C547" t="b" s="103">
        <v>0</v>
      </c>
      <c r="D547" t="s" s="35">
        <v>247</v>
      </c>
      <c r="E547" t="s" s="101">
        <v>255</v>
      </c>
      <c r="F547" t="s" s="101">
        <v>751</v>
      </c>
      <c r="G547" s="111">
        <v>1.47577526533228</v>
      </c>
      <c r="H547" s="111">
        <v>132.798197818307</v>
      </c>
      <c r="I547" t="str" s="42" cm="1">
        <f t="array" ref="I547">B547&amp;"|"&amp;D547</f>
        <v>Poultry|700to900</v>
      </c>
      <c r="J547" s="111"/>
      <c r="K547" s="111"/>
      <c r="L547" s="111"/>
      <c r="M547" s="111"/>
      <c r="N547" s="110"/>
    </row>
    <row r="548" ht="16.6" customHeight="1">
      <c r="A548" t="s" s="101">
        <v>733</v>
      </c>
      <c r="B548" t="s" s="35">
        <v>295</v>
      </c>
      <c r="C548" t="b" s="103">
        <v>0</v>
      </c>
      <c r="D548" t="s" s="35">
        <v>247</v>
      </c>
      <c r="E548" t="s" s="101">
        <v>248</v>
      </c>
      <c r="F548" t="s" s="101">
        <v>752</v>
      </c>
      <c r="G548" s="111">
        <v>0.170524923948667</v>
      </c>
      <c r="H548" s="111">
        <v>39.742290460372</v>
      </c>
      <c r="I548" t="str" s="42" cm="1">
        <f t="array" ref="I548">B548&amp;"|"&amp;D548</f>
        <v>Dairy|700to900</v>
      </c>
      <c r="J548" s="111"/>
      <c r="K548" s="111"/>
      <c r="L548" s="111"/>
      <c r="M548" s="111"/>
      <c r="N548" s="110"/>
    </row>
    <row r="549" ht="16.6" customHeight="1">
      <c r="A549" t="s" s="101">
        <v>733</v>
      </c>
      <c r="B549" t="s" s="35">
        <v>295</v>
      </c>
      <c r="C549" t="b" s="103">
        <v>1</v>
      </c>
      <c r="D549" t="s" s="35">
        <v>247</v>
      </c>
      <c r="E549" t="s" s="101">
        <v>248</v>
      </c>
      <c r="F549" t="s" s="101">
        <v>753</v>
      </c>
      <c r="G549" s="111">
        <v>0.168788922325477</v>
      </c>
      <c r="H549" s="111">
        <v>39.3493051325392</v>
      </c>
      <c r="I549" t="str" s="42" cm="1">
        <f t="array" ref="I549">B549&amp;"|"&amp;D549</f>
        <v>Dairy|700to900</v>
      </c>
      <c r="J549" s="111"/>
      <c r="K549" s="111"/>
      <c r="L549" s="111"/>
      <c r="M549" s="111"/>
      <c r="N549" s="110"/>
    </row>
    <row r="550" ht="16.6" customHeight="1">
      <c r="A550" t="s" s="101">
        <v>733</v>
      </c>
      <c r="B550" t="s" s="35">
        <v>295</v>
      </c>
      <c r="C550" t="b" s="103">
        <v>0</v>
      </c>
      <c r="D550" t="s" s="35">
        <v>247</v>
      </c>
      <c r="E550" t="s" s="101">
        <v>252</v>
      </c>
      <c r="F550" t="s" s="101">
        <v>754</v>
      </c>
      <c r="G550" s="111">
        <v>0.30793617077607</v>
      </c>
      <c r="H550" s="111">
        <v>30.6025248672979</v>
      </c>
      <c r="I550" t="str" s="42" cm="1">
        <f t="array" ref="I550">B550&amp;"|"&amp;D550</f>
        <v>Dairy|700to900</v>
      </c>
      <c r="J550" s="111"/>
      <c r="K550" s="111"/>
      <c r="L550" s="111"/>
      <c r="M550" s="111"/>
      <c r="N550" s="110"/>
    </row>
    <row r="551" ht="16.6" customHeight="1">
      <c r="A551" t="s" s="101">
        <v>733</v>
      </c>
      <c r="B551" t="s" s="35">
        <v>295</v>
      </c>
      <c r="C551" t="b" s="103">
        <v>0</v>
      </c>
      <c r="D551" t="s" s="35">
        <v>247</v>
      </c>
      <c r="E551" t="s" s="101">
        <v>255</v>
      </c>
      <c r="F551" t="s" s="101">
        <v>755</v>
      </c>
      <c r="G551" s="111">
        <v>1.11977388901145</v>
      </c>
      <c r="H551" s="111">
        <v>17.7547768423329</v>
      </c>
      <c r="I551" t="str" s="42" cm="1">
        <f t="array" ref="I551">B551&amp;"|"&amp;D551</f>
        <v>Dairy|700to900</v>
      </c>
      <c r="J551" s="111"/>
      <c r="K551" s="111"/>
      <c r="L551" s="111"/>
      <c r="M551" s="111"/>
      <c r="N551" s="110"/>
    </row>
    <row r="552" ht="16.6" customHeight="1">
      <c r="A552" t="s" s="101">
        <v>733</v>
      </c>
      <c r="B552" t="s" s="35">
        <v>301</v>
      </c>
      <c r="C552" t="b" s="103">
        <v>0</v>
      </c>
      <c r="D552" t="s" s="35">
        <v>247</v>
      </c>
      <c r="E552" t="s" s="101">
        <v>248</v>
      </c>
      <c r="F552" t="s" s="101">
        <v>756</v>
      </c>
      <c r="G552" s="111">
        <v>0.0907079865103087</v>
      </c>
      <c r="H552" s="111">
        <v>10.8139055692884</v>
      </c>
      <c r="I552" t="str" s="42" cm="1">
        <f t="array" ref="I552">B552&amp;"|"&amp;D552</f>
        <v>Lowland|700to900</v>
      </c>
      <c r="J552" s="111"/>
      <c r="K552" s="111"/>
      <c r="L552" s="111"/>
      <c r="M552" s="111"/>
      <c r="N552" s="110"/>
    </row>
    <row r="553" ht="16.6" customHeight="1">
      <c r="A553" t="s" s="101">
        <v>733</v>
      </c>
      <c r="B553" t="s" s="35">
        <v>301</v>
      </c>
      <c r="C553" t="b" s="103">
        <v>1</v>
      </c>
      <c r="D553" t="s" s="35">
        <v>247</v>
      </c>
      <c r="E553" t="s" s="101">
        <v>248</v>
      </c>
      <c r="F553" t="s" s="101">
        <v>757</v>
      </c>
      <c r="G553" s="111">
        <v>0.0907077654340411</v>
      </c>
      <c r="H553" s="111">
        <v>10.7435488026583</v>
      </c>
      <c r="I553" t="str" s="42" cm="1">
        <f t="array" ref="I553">B553&amp;"|"&amp;D553</f>
        <v>Lowland|700to900</v>
      </c>
      <c r="J553" s="111"/>
      <c r="K553" s="111"/>
      <c r="L553" s="111"/>
      <c r="M553" s="111"/>
      <c r="N553" s="110"/>
    </row>
    <row r="554" ht="16.6" customHeight="1">
      <c r="A554" t="s" s="101">
        <v>733</v>
      </c>
      <c r="B554" t="s" s="35">
        <v>301</v>
      </c>
      <c r="C554" t="b" s="103">
        <v>0</v>
      </c>
      <c r="D554" t="s" s="35">
        <v>247</v>
      </c>
      <c r="E554" t="s" s="101">
        <v>252</v>
      </c>
      <c r="F554" t="s" s="101">
        <v>758</v>
      </c>
      <c r="G554" s="111">
        <v>0.132882604040329</v>
      </c>
      <c r="H554" s="111">
        <v>8.41785355212059</v>
      </c>
      <c r="I554" t="str" s="42" cm="1">
        <f t="array" ref="I554">B554&amp;"|"&amp;D554</f>
        <v>Lowland|700to900</v>
      </c>
      <c r="J554" s="111"/>
      <c r="K554" s="111"/>
      <c r="L554" s="111"/>
      <c r="M554" s="111"/>
      <c r="N554" s="110"/>
    </row>
    <row r="555" ht="16.6" customHeight="1">
      <c r="A555" t="s" s="101">
        <v>733</v>
      </c>
      <c r="B555" t="s" s="35">
        <v>301</v>
      </c>
      <c r="C555" t="b" s="103">
        <v>1</v>
      </c>
      <c r="D555" t="s" s="35">
        <v>247</v>
      </c>
      <c r="E555" t="s" s="101">
        <v>252</v>
      </c>
      <c r="F555" t="s" s="101">
        <v>759</v>
      </c>
      <c r="G555" s="111">
        <v>0.132882329756987</v>
      </c>
      <c r="H555" s="111">
        <v>8.363915905294469</v>
      </c>
      <c r="I555" t="str" s="42" cm="1">
        <f t="array" ref="I555">B555&amp;"|"&amp;D555</f>
        <v>Lowland|700to900</v>
      </c>
      <c r="J555" s="111"/>
      <c r="K555" s="111"/>
      <c r="L555" s="111"/>
      <c r="M555" s="111"/>
      <c r="N555" s="110"/>
    </row>
    <row r="556" ht="16.6" customHeight="1">
      <c r="A556" t="s" s="101">
        <v>733</v>
      </c>
      <c r="B556" t="s" s="35">
        <v>301</v>
      </c>
      <c r="C556" t="b" s="103">
        <v>0</v>
      </c>
      <c r="D556" t="s" s="35">
        <v>247</v>
      </c>
      <c r="E556" t="s" s="101">
        <v>255</v>
      </c>
      <c r="F556" t="s" s="101">
        <v>760</v>
      </c>
      <c r="G556" s="111">
        <v>0.541742266648844</v>
      </c>
      <c r="H556" s="111">
        <v>5.48688251910518</v>
      </c>
      <c r="I556" t="str" s="42" cm="1">
        <f t="array" ref="I556">B556&amp;"|"&amp;D556</f>
        <v>Lowland|700to900</v>
      </c>
      <c r="J556" s="111"/>
      <c r="K556" s="111"/>
      <c r="L556" s="111"/>
      <c r="M556" s="111"/>
      <c r="N556" s="110"/>
    </row>
    <row r="557" ht="16.6" customHeight="1">
      <c r="A557" t="s" s="101">
        <v>733</v>
      </c>
      <c r="B557" t="s" s="35">
        <v>301</v>
      </c>
      <c r="C557" t="b" s="103">
        <v>1</v>
      </c>
      <c r="D557" t="s" s="35">
        <v>247</v>
      </c>
      <c r="E557" t="s" s="101">
        <v>255</v>
      </c>
      <c r="F557" t="s" s="101">
        <v>761</v>
      </c>
      <c r="G557" s="111">
        <v>0.541714650758137</v>
      </c>
      <c r="H557" s="111">
        <v>5.47230993433749</v>
      </c>
      <c r="I557" t="str" s="42" cm="1">
        <f t="array" ref="I557">B557&amp;"|"&amp;D557</f>
        <v>Lowland|700to900</v>
      </c>
      <c r="J557" s="111"/>
      <c r="K557" s="111"/>
      <c r="L557" s="111"/>
      <c r="M557" s="111"/>
      <c r="N557" s="110"/>
    </row>
    <row r="558" ht="16.6" customHeight="1">
      <c r="A558" t="s" s="101">
        <v>733</v>
      </c>
      <c r="B558" t="s" s="35">
        <v>301</v>
      </c>
      <c r="C558" t="b" s="103">
        <v>0</v>
      </c>
      <c r="D558" t="s" s="35">
        <v>258</v>
      </c>
      <c r="E558" t="s" s="101">
        <v>255</v>
      </c>
      <c r="F558" t="s" s="101">
        <v>762</v>
      </c>
      <c r="G558" s="111">
        <v>0.946014112517376</v>
      </c>
      <c r="H558" s="111">
        <v>7.39334916691932</v>
      </c>
      <c r="I558" t="str" s="42" cm="1">
        <f t="array" ref="I558">B558&amp;"|"&amp;D558</f>
        <v>Lowland|900to1200</v>
      </c>
      <c r="J558" s="111"/>
      <c r="K558" s="111"/>
      <c r="L558" s="111"/>
      <c r="M558" s="111"/>
      <c r="N558" s="110"/>
    </row>
    <row r="559" ht="16.6" customHeight="1">
      <c r="A559" t="s" s="101">
        <v>733</v>
      </c>
      <c r="B559" t="s" s="35">
        <v>301</v>
      </c>
      <c r="C559" t="b" s="103">
        <v>1</v>
      </c>
      <c r="D559" t="s" s="35">
        <v>258</v>
      </c>
      <c r="E559" t="s" s="101">
        <v>255</v>
      </c>
      <c r="F559" t="s" s="101">
        <v>763</v>
      </c>
      <c r="G559" s="111">
        <v>0.94597897868103</v>
      </c>
      <c r="H559" s="111">
        <v>7.37797780104979</v>
      </c>
      <c r="I559" t="str" s="42" cm="1">
        <f t="array" ref="I559">B559&amp;"|"&amp;D559</f>
        <v>Lowland|900to1200</v>
      </c>
      <c r="J559" s="111"/>
      <c r="K559" s="111"/>
      <c r="L559" s="111"/>
      <c r="M559" s="111"/>
      <c r="N559" s="110"/>
    </row>
    <row r="560" ht="16.6" customHeight="1">
      <c r="A560" t="s" s="101">
        <v>733</v>
      </c>
      <c r="B560" t="s" s="35">
        <v>312</v>
      </c>
      <c r="C560" t="b" s="103">
        <v>0</v>
      </c>
      <c r="D560" t="s" s="35">
        <v>247</v>
      </c>
      <c r="E560" t="s" s="101">
        <v>252</v>
      </c>
      <c r="F560" t="s" s="101">
        <v>764</v>
      </c>
      <c r="G560" s="111">
        <v>0.39594767450438</v>
      </c>
      <c r="H560" s="111">
        <v>18.208891492106</v>
      </c>
      <c r="I560" t="str" s="42" cm="1">
        <f t="array" ref="I560">B560&amp;"|"&amp;D560</f>
        <v>Mixed|700to900</v>
      </c>
      <c r="J560" s="111"/>
      <c r="K560" s="111"/>
      <c r="L560" s="111"/>
      <c r="M560" s="111"/>
      <c r="N560" s="110"/>
    </row>
    <row r="561" ht="16.6" customHeight="1">
      <c r="A561" t="s" s="101">
        <v>733</v>
      </c>
      <c r="B561" t="s" s="35">
        <v>312</v>
      </c>
      <c r="C561" t="b" s="103">
        <v>1</v>
      </c>
      <c r="D561" t="s" s="35">
        <v>247</v>
      </c>
      <c r="E561" t="s" s="101">
        <v>252</v>
      </c>
      <c r="F561" t="s" s="101">
        <v>765</v>
      </c>
      <c r="G561" s="111">
        <v>0.393393739355637</v>
      </c>
      <c r="H561" s="111">
        <v>17.952360585487</v>
      </c>
      <c r="I561" t="str" s="42" cm="1">
        <f t="array" ref="I561">B561&amp;"|"&amp;D561</f>
        <v>Mixed|700to900</v>
      </c>
      <c r="J561" s="111"/>
      <c r="K561" s="111"/>
      <c r="L561" s="111"/>
      <c r="M561" s="111"/>
      <c r="N561" s="110"/>
    </row>
    <row r="562" ht="16.6" customHeight="1">
      <c r="A562" t="s" s="101">
        <v>733</v>
      </c>
      <c r="B562" t="s" s="35">
        <v>312</v>
      </c>
      <c r="C562" t="b" s="103">
        <v>0</v>
      </c>
      <c r="D562" t="s" s="35">
        <v>247</v>
      </c>
      <c r="E562" t="s" s="101">
        <v>255</v>
      </c>
      <c r="F562" t="s" s="101">
        <v>766</v>
      </c>
      <c r="G562" s="111">
        <v>0.8311168055136789</v>
      </c>
      <c r="H562" s="111">
        <v>14.1421192498423</v>
      </c>
      <c r="I562" t="str" s="42" cm="1">
        <f t="array" ref="I562">B562&amp;"|"&amp;D562</f>
        <v>Mixed|700to900</v>
      </c>
      <c r="J562" s="111"/>
      <c r="K562" s="111"/>
      <c r="L562" s="111"/>
      <c r="M562" s="111"/>
      <c r="N562" s="110"/>
    </row>
    <row r="563" ht="16.6" customHeight="1">
      <c r="A563" t="s" s="101">
        <v>733</v>
      </c>
      <c r="B563" t="s" s="35">
        <v>312</v>
      </c>
      <c r="C563" t="b" s="103">
        <v>1</v>
      </c>
      <c r="D563" t="s" s="35">
        <v>258</v>
      </c>
      <c r="E563" t="s" s="101">
        <v>255</v>
      </c>
      <c r="F563" t="s" s="101">
        <v>767</v>
      </c>
      <c r="G563" s="111">
        <v>1.35563383262581</v>
      </c>
      <c r="H563" s="111">
        <v>16.518242849443</v>
      </c>
      <c r="I563" t="str" s="42" cm="1">
        <f t="array" ref="I563">B563&amp;"|"&amp;D563</f>
        <v>Mixed|900to1200</v>
      </c>
      <c r="J563" s="111"/>
      <c r="K563" s="111"/>
      <c r="L563" s="111"/>
      <c r="M563" s="111"/>
      <c r="N563" s="110"/>
    </row>
    <row r="564" ht="16.6" customHeight="1">
      <c r="A564" t="s" s="101">
        <v>768</v>
      </c>
      <c r="B564" t="s" s="35">
        <v>246</v>
      </c>
      <c r="C564" t="b" s="103">
        <v>1</v>
      </c>
      <c r="D564" t="s" s="35">
        <v>247</v>
      </c>
      <c r="E564" t="s" s="101">
        <v>248</v>
      </c>
      <c r="F564" t="s" s="101">
        <v>769</v>
      </c>
      <c r="G564" s="111">
        <v>0.101232857129926</v>
      </c>
      <c r="H564" s="111">
        <v>28.2135564440476</v>
      </c>
      <c r="I564" t="str" s="42" cm="1">
        <f t="array" ref="I564">B564&amp;"|"&amp;D564</f>
        <v>Cereals|700to900</v>
      </c>
      <c r="J564" s="111"/>
      <c r="K564" s="111"/>
      <c r="L564" s="111"/>
      <c r="M564" s="111"/>
      <c r="N564" s="110"/>
    </row>
    <row r="565" ht="16.6" customHeight="1">
      <c r="A565" t="s" s="101">
        <v>768</v>
      </c>
      <c r="B565" t="s" s="35">
        <v>246</v>
      </c>
      <c r="C565" t="b" s="103">
        <v>1</v>
      </c>
      <c r="D565" t="s" s="35">
        <v>247</v>
      </c>
      <c r="E565" t="s" s="101">
        <v>252</v>
      </c>
      <c r="F565" t="s" s="101">
        <v>770</v>
      </c>
      <c r="G565" s="111">
        <v>0.675756008274534</v>
      </c>
      <c r="H565" s="111">
        <v>21.6950649885642</v>
      </c>
      <c r="I565" t="str" s="42" cm="1">
        <f t="array" ref="I565">B565&amp;"|"&amp;D565</f>
        <v>Cereals|700to900</v>
      </c>
      <c r="J565" s="111"/>
      <c r="K565" s="111"/>
      <c r="L565" s="111"/>
      <c r="M565" s="111"/>
      <c r="N565" s="110"/>
    </row>
    <row r="566" ht="16.6" customHeight="1">
      <c r="A566" t="s" s="101">
        <v>768</v>
      </c>
      <c r="B566" t="s" s="35">
        <v>246</v>
      </c>
      <c r="C566" t="b" s="103">
        <v>1</v>
      </c>
      <c r="D566" t="s" s="35">
        <v>247</v>
      </c>
      <c r="E566" t="s" s="101">
        <v>255</v>
      </c>
      <c r="F566" t="s" s="101">
        <v>771</v>
      </c>
      <c r="G566" s="111">
        <v>0.920381338503898</v>
      </c>
      <c r="H566" s="111">
        <v>20.304731676766</v>
      </c>
      <c r="I566" t="str" s="42" cm="1">
        <f t="array" ref="I566">B566&amp;"|"&amp;D566</f>
        <v>Cereals|700to900</v>
      </c>
      <c r="J566" s="111"/>
      <c r="K566" s="111"/>
      <c r="L566" s="111"/>
      <c r="M566" s="111"/>
      <c r="N566" s="110"/>
    </row>
    <row r="567" ht="16.6" customHeight="1">
      <c r="A567" t="s" s="101">
        <v>768</v>
      </c>
      <c r="B567" t="s" s="35">
        <v>246</v>
      </c>
      <c r="C567" t="b" s="103">
        <v>1</v>
      </c>
      <c r="D567" t="s" s="35">
        <v>258</v>
      </c>
      <c r="E567" t="s" s="101">
        <v>248</v>
      </c>
      <c r="F567" t="s" s="101">
        <v>772</v>
      </c>
      <c r="G567" s="111">
        <v>0.175371171039424</v>
      </c>
      <c r="H567" s="111">
        <v>30.0167061091733</v>
      </c>
      <c r="I567" t="str" s="42" cm="1">
        <f t="array" ref="I567">B567&amp;"|"&amp;D567</f>
        <v>Cereals|900to1200</v>
      </c>
      <c r="J567" s="111"/>
      <c r="K567" s="111"/>
      <c r="L567" s="111"/>
      <c r="M567" s="111"/>
      <c r="N567" s="110"/>
    </row>
    <row r="568" ht="16.6" customHeight="1">
      <c r="A568" t="s" s="101">
        <v>768</v>
      </c>
      <c r="B568" t="s" s="35">
        <v>246</v>
      </c>
      <c r="C568" t="b" s="103">
        <v>1</v>
      </c>
      <c r="D568" t="s" s="35">
        <v>258</v>
      </c>
      <c r="E568" t="s" s="101">
        <v>252</v>
      </c>
      <c r="F568" t="s" s="101">
        <v>773</v>
      </c>
      <c r="G568" s="111">
        <v>1.27821724495077</v>
      </c>
      <c r="H568" s="111">
        <v>27.7112524136178</v>
      </c>
      <c r="I568" t="str" s="42" cm="1">
        <f t="array" ref="I568">B568&amp;"|"&amp;D568</f>
        <v>Cereals|900to1200</v>
      </c>
      <c r="J568" s="111"/>
      <c r="K568" s="111"/>
      <c r="L568" s="111"/>
      <c r="M568" s="111"/>
      <c r="N568" s="110"/>
    </row>
    <row r="569" ht="16.6" customHeight="1">
      <c r="A569" t="s" s="101">
        <v>768</v>
      </c>
      <c r="B569" t="s" s="35">
        <v>261</v>
      </c>
      <c r="C569" t="b" s="103">
        <v>1</v>
      </c>
      <c r="D569" t="s" s="35">
        <v>247</v>
      </c>
      <c r="E569" t="s" s="101">
        <v>248</v>
      </c>
      <c r="F569" t="s" s="101">
        <v>774</v>
      </c>
      <c r="G569" s="111">
        <v>0.07880210186436019</v>
      </c>
      <c r="H569" s="111">
        <v>19.9327544663966</v>
      </c>
      <c r="I569" t="str" s="42" cm="1">
        <f t="array" ref="I569">B569&amp;"|"&amp;D569</f>
        <v>General|700to900</v>
      </c>
      <c r="J569" s="111"/>
      <c r="K569" s="111"/>
      <c r="L569" s="111"/>
      <c r="M569" s="111"/>
      <c r="N569" s="110"/>
    </row>
    <row r="570" ht="16.6" customHeight="1">
      <c r="A570" t="s" s="101">
        <v>768</v>
      </c>
      <c r="B570" t="s" s="35">
        <v>261</v>
      </c>
      <c r="C570" t="b" s="103">
        <v>1</v>
      </c>
      <c r="D570" t="s" s="35">
        <v>247</v>
      </c>
      <c r="E570" t="s" s="101">
        <v>252</v>
      </c>
      <c r="F570" t="s" s="101">
        <v>775</v>
      </c>
      <c r="G570" s="111">
        <v>0.457160873693492</v>
      </c>
      <c r="H570" s="111">
        <v>15.0005285469406</v>
      </c>
      <c r="I570" t="str" s="42" cm="1">
        <f t="array" ref="I570">B570&amp;"|"&amp;D570</f>
        <v>General|700to900</v>
      </c>
      <c r="J570" s="111"/>
      <c r="K570" s="111"/>
      <c r="L570" s="111"/>
      <c r="M570" s="111"/>
      <c r="N570" s="110"/>
    </row>
    <row r="571" ht="16.6" customHeight="1">
      <c r="A571" t="s" s="101">
        <v>768</v>
      </c>
      <c r="B571" t="s" s="35">
        <v>261</v>
      </c>
      <c r="C571" t="b" s="103">
        <v>1</v>
      </c>
      <c r="D571" t="s" s="35">
        <v>247</v>
      </c>
      <c r="E571" t="s" s="101">
        <v>255</v>
      </c>
      <c r="F571" t="s" s="101">
        <v>776</v>
      </c>
      <c r="G571" s="111">
        <v>0.6931039987847331</v>
      </c>
      <c r="H571" s="111">
        <v>13.6567971232648</v>
      </c>
      <c r="I571" t="str" s="42" cm="1">
        <f t="array" ref="I571">B571&amp;"|"&amp;D571</f>
        <v>General|700to900</v>
      </c>
      <c r="J571" s="111"/>
      <c r="K571" s="111"/>
      <c r="L571" s="111"/>
      <c r="M571" s="111"/>
      <c r="N571" s="110"/>
    </row>
    <row r="572" ht="16.6" customHeight="1">
      <c r="A572" t="s" s="101">
        <v>768</v>
      </c>
      <c r="B572" t="s" s="35">
        <v>261</v>
      </c>
      <c r="C572" t="b" s="103">
        <v>1</v>
      </c>
      <c r="D572" t="s" s="35">
        <v>258</v>
      </c>
      <c r="E572" t="s" s="101">
        <v>248</v>
      </c>
      <c r="F572" t="s" s="101">
        <v>777</v>
      </c>
      <c r="G572" s="111">
        <v>0.138862712884676</v>
      </c>
      <c r="H572" s="111">
        <v>21.3802127321297</v>
      </c>
      <c r="I572" t="str" s="42" cm="1">
        <f t="array" ref="I572">B572&amp;"|"&amp;D572</f>
        <v>General|900to1200</v>
      </c>
      <c r="J572" s="111"/>
      <c r="K572" s="111"/>
      <c r="L572" s="111"/>
      <c r="M572" s="111"/>
      <c r="N572" s="110"/>
    </row>
    <row r="573" ht="16.6" customHeight="1">
      <c r="A573" t="s" s="101">
        <v>768</v>
      </c>
      <c r="B573" t="s" s="35">
        <v>261</v>
      </c>
      <c r="C573" t="b" s="103">
        <v>1</v>
      </c>
      <c r="D573" t="s" s="35">
        <v>258</v>
      </c>
      <c r="E573" t="s" s="101">
        <v>252</v>
      </c>
      <c r="F573" t="s" s="101">
        <v>778</v>
      </c>
      <c r="G573" s="111">
        <v>0.872614786720555</v>
      </c>
      <c r="H573" s="111">
        <v>19.1901899274564</v>
      </c>
      <c r="I573" t="str" s="42" cm="1">
        <f t="array" ref="I573">B573&amp;"|"&amp;D573</f>
        <v>General|900to1200</v>
      </c>
      <c r="J573" s="111"/>
      <c r="K573" s="111"/>
      <c r="L573" s="111"/>
      <c r="M573" s="111"/>
      <c r="N573" s="110"/>
    </row>
    <row r="574" ht="16.6" customHeight="1">
      <c r="A574" t="s" s="101">
        <v>768</v>
      </c>
      <c r="B574" t="s" s="35">
        <v>261</v>
      </c>
      <c r="C574" t="b" s="103">
        <v>1</v>
      </c>
      <c r="D574" t="s" s="35">
        <v>258</v>
      </c>
      <c r="E574" t="s" s="101">
        <v>255</v>
      </c>
      <c r="F574" t="s" s="101">
        <v>779</v>
      </c>
      <c r="G574" s="111">
        <v>1.15861925720617</v>
      </c>
      <c r="H574" s="111">
        <v>15.8661118032249</v>
      </c>
      <c r="I574" t="str" s="42" cm="1">
        <f t="array" ref="I574">B574&amp;"|"&amp;D574</f>
        <v>General|900to1200</v>
      </c>
      <c r="J574" s="111"/>
      <c r="K574" s="111"/>
      <c r="L574" s="111"/>
      <c r="M574" s="111"/>
      <c r="N574" s="110"/>
    </row>
    <row r="575" ht="16.6" customHeight="1">
      <c r="A575" t="s" s="101">
        <v>768</v>
      </c>
      <c r="B575" t="s" s="35">
        <v>272</v>
      </c>
      <c r="C575" t="b" s="103">
        <v>1</v>
      </c>
      <c r="D575" t="s" s="35">
        <v>247</v>
      </c>
      <c r="E575" t="s" s="101">
        <v>248</v>
      </c>
      <c r="F575" t="s" s="101">
        <v>780</v>
      </c>
      <c r="G575" s="111">
        <v>0.0873886839903238</v>
      </c>
      <c r="H575" s="111">
        <v>21.1178833104968</v>
      </c>
      <c r="I575" t="str" s="42" cm="1">
        <f t="array" ref="I575">B575&amp;"|"&amp;D575</f>
        <v>Horticulture|700to900</v>
      </c>
      <c r="J575" s="111"/>
      <c r="K575" s="111"/>
      <c r="L575" s="111"/>
      <c r="M575" s="111"/>
      <c r="N575" s="110"/>
    </row>
    <row r="576" ht="16.6" customHeight="1">
      <c r="A576" t="s" s="101">
        <v>768</v>
      </c>
      <c r="B576" t="s" s="35">
        <v>272</v>
      </c>
      <c r="C576" t="b" s="103">
        <v>1</v>
      </c>
      <c r="D576" t="s" s="35">
        <v>247</v>
      </c>
      <c r="E576" t="s" s="101">
        <v>252</v>
      </c>
      <c r="F576" t="s" s="101">
        <v>781</v>
      </c>
      <c r="G576" s="111">
        <v>0.563157334366383</v>
      </c>
      <c r="H576" s="111">
        <v>15.5495911934445</v>
      </c>
      <c r="I576" t="str" s="42" cm="1">
        <f t="array" ref="I576">B576&amp;"|"&amp;D576</f>
        <v>Horticulture|700to900</v>
      </c>
      <c r="J576" s="111"/>
      <c r="K576" s="111"/>
      <c r="L576" s="111"/>
      <c r="M576" s="111"/>
      <c r="N576" s="110"/>
    </row>
    <row r="577" ht="16.6" customHeight="1">
      <c r="A577" t="s" s="101">
        <v>768</v>
      </c>
      <c r="B577" t="s" s="35">
        <v>272</v>
      </c>
      <c r="C577" t="b" s="103">
        <v>1</v>
      </c>
      <c r="D577" t="s" s="35">
        <v>247</v>
      </c>
      <c r="E577" t="s" s="101">
        <v>255</v>
      </c>
      <c r="F577" t="s" s="101">
        <v>782</v>
      </c>
      <c r="G577" s="111">
        <v>0.808391169437915</v>
      </c>
      <c r="H577" s="111">
        <v>13.961264348143</v>
      </c>
      <c r="I577" t="str" s="42" cm="1">
        <f t="array" ref="I577">B577&amp;"|"&amp;D577</f>
        <v>Horticulture|700to900</v>
      </c>
      <c r="J577" s="111"/>
      <c r="K577" s="111"/>
      <c r="L577" s="111"/>
      <c r="M577" s="111"/>
      <c r="N577" s="110"/>
    </row>
    <row r="578" ht="16.6" customHeight="1">
      <c r="A578" t="s" s="101">
        <v>768</v>
      </c>
      <c r="B578" t="s" s="35">
        <v>272</v>
      </c>
      <c r="C578" t="b" s="103">
        <v>1</v>
      </c>
      <c r="D578" t="s" s="35">
        <v>258</v>
      </c>
      <c r="E578" t="s" s="101">
        <v>248</v>
      </c>
      <c r="F578" t="s" s="101">
        <v>783</v>
      </c>
      <c r="G578" s="111">
        <v>0.155412745353376</v>
      </c>
      <c r="H578" s="111">
        <v>22.6937716432364</v>
      </c>
      <c r="I578" t="str" s="42" cm="1">
        <f t="array" ref="I578">B578&amp;"|"&amp;D578</f>
        <v>Horticulture|900to1200</v>
      </c>
      <c r="J578" s="111"/>
      <c r="K578" s="111"/>
      <c r="L578" s="111"/>
      <c r="M578" s="111"/>
      <c r="N578" s="110"/>
    </row>
    <row r="579" ht="16.6" customHeight="1">
      <c r="A579" t="s" s="101">
        <v>768</v>
      </c>
      <c r="B579" t="s" s="35">
        <v>272</v>
      </c>
      <c r="C579" t="b" s="103">
        <v>1</v>
      </c>
      <c r="D579" t="s" s="35">
        <v>258</v>
      </c>
      <c r="E579" t="s" s="101">
        <v>252</v>
      </c>
      <c r="F579" t="s" s="101">
        <v>784</v>
      </c>
      <c r="G579" s="111">
        <v>1.06662126554431</v>
      </c>
      <c r="H579" s="111">
        <v>19.7886578025131</v>
      </c>
      <c r="I579" t="str" s="42" cm="1">
        <f t="array" ref="I579">B579&amp;"|"&amp;D579</f>
        <v>Horticulture|900to1200</v>
      </c>
      <c r="J579" s="111"/>
      <c r="K579" s="111"/>
      <c r="L579" s="111"/>
      <c r="M579" s="111"/>
      <c r="N579" s="110"/>
    </row>
    <row r="580" ht="16.6" customHeight="1">
      <c r="A580" t="s" s="101">
        <v>768</v>
      </c>
      <c r="B580" t="s" s="35">
        <v>272</v>
      </c>
      <c r="C580" t="b" s="103">
        <v>1</v>
      </c>
      <c r="D580" t="s" s="35">
        <v>258</v>
      </c>
      <c r="E580" t="s" s="101">
        <v>255</v>
      </c>
      <c r="F580" t="s" s="101">
        <v>785</v>
      </c>
      <c r="G580" s="111">
        <v>1.31731281801316</v>
      </c>
      <c r="H580" s="111">
        <v>16.005364101796</v>
      </c>
      <c r="I580" t="str" s="42" cm="1">
        <f t="array" ref="I580">B580&amp;"|"&amp;D580</f>
        <v>Horticulture|900to1200</v>
      </c>
      <c r="J580" s="111"/>
      <c r="K580" s="111"/>
      <c r="L580" s="111"/>
      <c r="M580" s="111"/>
      <c r="N580" s="110"/>
    </row>
    <row r="581" ht="16.6" customHeight="1">
      <c r="A581" t="s" s="101">
        <v>768</v>
      </c>
      <c r="B581" t="s" s="35">
        <v>281</v>
      </c>
      <c r="C581" t="b" s="103">
        <v>1</v>
      </c>
      <c r="D581" t="s" s="35">
        <v>247</v>
      </c>
      <c r="E581" t="s" s="101">
        <v>248</v>
      </c>
      <c r="F581" t="s" s="101">
        <v>786</v>
      </c>
      <c r="G581" s="111">
        <v>0.100105823894366</v>
      </c>
      <c r="H581" s="111">
        <v>63.9318960053803</v>
      </c>
      <c r="I581" t="str" s="42" cm="1">
        <f t="array" ref="I581">B581&amp;"|"&amp;D581</f>
        <v>Pig|700to900</v>
      </c>
      <c r="J581" s="111"/>
      <c r="K581" s="111"/>
      <c r="L581" s="111"/>
      <c r="M581" s="111"/>
      <c r="N581" s="110"/>
    </row>
    <row r="582" ht="16.6" customHeight="1">
      <c r="A582" t="s" s="101">
        <v>768</v>
      </c>
      <c r="B582" t="s" s="35">
        <v>281</v>
      </c>
      <c r="C582" t="b" s="103">
        <v>1</v>
      </c>
      <c r="D582" t="s" s="35">
        <v>247</v>
      </c>
      <c r="E582" t="s" s="101">
        <v>255</v>
      </c>
      <c r="F582" t="s" s="101">
        <v>787</v>
      </c>
      <c r="G582" s="111">
        <v>0.916708746388878</v>
      </c>
      <c r="H582" s="111">
        <v>36.4338485435748</v>
      </c>
      <c r="I582" t="str" s="42" cm="1">
        <f t="array" ref="I582">B582&amp;"|"&amp;D582</f>
        <v>Pig|700to900</v>
      </c>
      <c r="J582" s="111"/>
      <c r="K582" s="111"/>
      <c r="L582" s="111"/>
      <c r="M582" s="111"/>
      <c r="N582" s="110"/>
    </row>
    <row r="583" ht="16.6" customHeight="1">
      <c r="A583" t="s" s="101">
        <v>768</v>
      </c>
      <c r="B583" t="s" s="35">
        <v>281</v>
      </c>
      <c r="C583" t="b" s="103">
        <v>1</v>
      </c>
      <c r="D583" t="s" s="35">
        <v>258</v>
      </c>
      <c r="E583" t="s" s="101">
        <v>255</v>
      </c>
      <c r="F583" t="s" s="101">
        <v>788</v>
      </c>
      <c r="G583" s="111">
        <v>1.47211499865639</v>
      </c>
      <c r="H583" s="111">
        <v>39.9153856639644</v>
      </c>
      <c r="I583" t="str" s="42" cm="1">
        <f t="array" ref="I583">B583&amp;"|"&amp;D583</f>
        <v>Pig|900to1200</v>
      </c>
      <c r="J583" s="111"/>
      <c r="K583" s="111"/>
      <c r="L583" s="111"/>
      <c r="M583" s="111"/>
      <c r="N583" s="110"/>
    </row>
    <row r="584" ht="16.6" customHeight="1">
      <c r="A584" t="s" s="101">
        <v>768</v>
      </c>
      <c r="B584" t="s" s="35">
        <v>288</v>
      </c>
      <c r="C584" t="b" s="103">
        <v>1</v>
      </c>
      <c r="D584" t="s" s="35">
        <v>247</v>
      </c>
      <c r="E584" t="s" s="101">
        <v>248</v>
      </c>
      <c r="F584" t="s" s="101">
        <v>789</v>
      </c>
      <c r="G584" s="111">
        <v>0.0966276321468296</v>
      </c>
      <c r="H584" s="111">
        <v>113.769592077864</v>
      </c>
      <c r="I584" t="str" s="42" cm="1">
        <f t="array" ref="I584">B584&amp;"|"&amp;D584</f>
        <v>Poultry|700to900</v>
      </c>
      <c r="J584" s="111"/>
      <c r="K584" s="111"/>
      <c r="L584" s="111"/>
      <c r="M584" s="111"/>
      <c r="N584" s="110"/>
    </row>
    <row r="585" ht="16.6" customHeight="1">
      <c r="A585" t="s" s="101">
        <v>768</v>
      </c>
      <c r="B585" t="s" s="35">
        <v>288</v>
      </c>
      <c r="C585" t="b" s="103">
        <v>1</v>
      </c>
      <c r="D585" t="s" s="35">
        <v>247</v>
      </c>
      <c r="E585" t="s" s="101">
        <v>255</v>
      </c>
      <c r="F585" t="s" s="101">
        <v>790</v>
      </c>
      <c r="G585" s="111">
        <v>0.767117406643281</v>
      </c>
      <c r="H585" s="111">
        <v>59.7273772297589</v>
      </c>
      <c r="I585" t="str" s="42" cm="1">
        <f t="array" ref="I585">B585&amp;"|"&amp;D585</f>
        <v>Poultry|700to900</v>
      </c>
      <c r="J585" s="111"/>
      <c r="K585" s="111"/>
      <c r="L585" s="111"/>
      <c r="M585" s="111"/>
      <c r="N585" s="110"/>
    </row>
    <row r="586" ht="16.6" customHeight="1">
      <c r="A586" t="s" s="101">
        <v>768</v>
      </c>
      <c r="B586" t="s" s="35">
        <v>288</v>
      </c>
      <c r="C586" t="b" s="103">
        <v>0</v>
      </c>
      <c r="D586" t="s" s="35">
        <v>258</v>
      </c>
      <c r="E586" t="s" s="101">
        <v>248</v>
      </c>
      <c r="F586" t="s" s="101">
        <v>791</v>
      </c>
      <c r="G586" s="111">
        <v>0.15911890908016</v>
      </c>
      <c r="H586" s="111">
        <v>118.863688290044</v>
      </c>
      <c r="I586" t="str" s="42" cm="1">
        <f t="array" ref="I586">B586&amp;"|"&amp;D586</f>
        <v>Poultry|900to1200</v>
      </c>
      <c r="J586" s="111"/>
      <c r="K586" s="111"/>
      <c r="L586" s="111"/>
      <c r="M586" s="111"/>
      <c r="N586" s="110"/>
    </row>
    <row r="587" ht="16.6" customHeight="1">
      <c r="A587" t="s" s="101">
        <v>768</v>
      </c>
      <c r="B587" t="s" s="35">
        <v>288</v>
      </c>
      <c r="C587" t="b" s="103">
        <v>1</v>
      </c>
      <c r="D587" t="s" s="35">
        <v>258</v>
      </c>
      <c r="E587" t="s" s="101">
        <v>248</v>
      </c>
      <c r="F587" t="s" s="101">
        <v>792</v>
      </c>
      <c r="G587" s="111">
        <v>0.156519288683897</v>
      </c>
      <c r="H587" s="111">
        <v>119.357182393850</v>
      </c>
      <c r="I587" t="str" s="42" cm="1">
        <f t="array" ref="I587">B587&amp;"|"&amp;D587</f>
        <v>Poultry|900to1200</v>
      </c>
      <c r="J587" s="111"/>
      <c r="K587" s="111"/>
      <c r="L587" s="111"/>
      <c r="M587" s="111"/>
      <c r="N587" s="110"/>
    </row>
    <row r="588" ht="16.6" customHeight="1">
      <c r="A588" t="s" s="101">
        <v>768</v>
      </c>
      <c r="B588" t="s" s="35">
        <v>288</v>
      </c>
      <c r="C588" t="b" s="103">
        <v>1</v>
      </c>
      <c r="D588" t="s" s="35">
        <v>258</v>
      </c>
      <c r="E588" t="s" s="101">
        <v>252</v>
      </c>
      <c r="F588" t="s" s="101">
        <v>793</v>
      </c>
      <c r="G588" s="111">
        <v>0.804565704638438</v>
      </c>
      <c r="H588" s="111">
        <v>89.7552099955621</v>
      </c>
      <c r="I588" t="str" s="42" cm="1">
        <f t="array" ref="I588">B588&amp;"|"&amp;D588</f>
        <v>Poultry|900to1200</v>
      </c>
      <c r="J588" s="111"/>
      <c r="K588" s="111"/>
      <c r="L588" s="111"/>
      <c r="M588" s="111"/>
      <c r="N588" s="110"/>
    </row>
    <row r="589" ht="16.6" customHeight="1">
      <c r="A589" t="s" s="101">
        <v>768</v>
      </c>
      <c r="B589" t="s" s="35">
        <v>288</v>
      </c>
      <c r="C589" t="b" s="103">
        <v>1</v>
      </c>
      <c r="D589" t="s" s="35">
        <v>258</v>
      </c>
      <c r="E589" t="s" s="101">
        <v>255</v>
      </c>
      <c r="F589" t="s" s="101">
        <v>794</v>
      </c>
      <c r="G589" s="111">
        <v>1.25997882518428</v>
      </c>
      <c r="H589" s="111">
        <v>64.75679415582501</v>
      </c>
      <c r="I589" t="str" s="42" cm="1">
        <f t="array" ref="I589">B589&amp;"|"&amp;D589</f>
        <v>Poultry|900to1200</v>
      </c>
      <c r="J589" s="111"/>
      <c r="K589" s="111"/>
      <c r="L589" s="111"/>
      <c r="M589" s="111"/>
      <c r="N589" s="110"/>
    </row>
    <row r="590" ht="16.6" customHeight="1">
      <c r="A590" t="s" s="101">
        <v>768</v>
      </c>
      <c r="B590" t="s" s="35">
        <v>295</v>
      </c>
      <c r="C590" t="b" s="103">
        <v>1</v>
      </c>
      <c r="D590" t="s" s="35">
        <v>247</v>
      </c>
      <c r="E590" t="s" s="101">
        <v>248</v>
      </c>
      <c r="F590" t="s" s="101">
        <v>795</v>
      </c>
      <c r="G590" s="111">
        <v>0.107720805185229</v>
      </c>
      <c r="H590" s="111">
        <v>40.7616003824138</v>
      </c>
      <c r="I590" t="str" s="42" cm="1">
        <f t="array" ref="I590">B590&amp;"|"&amp;D590</f>
        <v>Dairy|700to900</v>
      </c>
      <c r="J590" s="111"/>
      <c r="K590" s="111"/>
      <c r="L590" s="111"/>
      <c r="M590" s="111"/>
      <c r="N590" s="110"/>
    </row>
    <row r="591" ht="16.6" customHeight="1">
      <c r="A591" t="s" s="101">
        <v>768</v>
      </c>
      <c r="B591" t="s" s="35">
        <v>295</v>
      </c>
      <c r="C591" t="b" s="103">
        <v>1</v>
      </c>
      <c r="D591" t="s" s="35">
        <v>247</v>
      </c>
      <c r="E591" t="s" s="101">
        <v>255</v>
      </c>
      <c r="F591" t="s" s="101">
        <v>796</v>
      </c>
      <c r="G591" s="111">
        <v>1.1131409197837</v>
      </c>
      <c r="H591" s="111">
        <v>18.5863649357569</v>
      </c>
      <c r="I591" t="str" s="42" cm="1">
        <f t="array" ref="I591">B591&amp;"|"&amp;D591</f>
        <v>Dairy|700to900</v>
      </c>
      <c r="J591" s="111"/>
      <c r="K591" s="111"/>
      <c r="L591" s="111"/>
      <c r="M591" s="111"/>
      <c r="N591" s="110"/>
    </row>
    <row r="592" ht="16.6" customHeight="1">
      <c r="A592" t="s" s="101">
        <v>768</v>
      </c>
      <c r="B592" t="s" s="35">
        <v>301</v>
      </c>
      <c r="C592" t="b" s="103">
        <v>1</v>
      </c>
      <c r="D592" t="s" s="35">
        <v>247</v>
      </c>
      <c r="E592" t="s" s="101">
        <v>248</v>
      </c>
      <c r="F592" t="s" s="101">
        <v>797</v>
      </c>
      <c r="G592" s="111">
        <v>0.0619827899545773</v>
      </c>
      <c r="H592" s="111">
        <v>12.4556218206996</v>
      </c>
      <c r="I592" t="str" s="42" cm="1">
        <f t="array" ref="I592">B592&amp;"|"&amp;D592</f>
        <v>Lowland|700to900</v>
      </c>
      <c r="J592" s="111"/>
      <c r="K592" s="111"/>
      <c r="L592" s="111"/>
      <c r="M592" s="111"/>
      <c r="N592" s="110"/>
    </row>
    <row r="593" ht="16.6" customHeight="1">
      <c r="A593" t="s" s="101">
        <v>768</v>
      </c>
      <c r="B593" t="s" s="35">
        <v>301</v>
      </c>
      <c r="C593" t="b" s="103">
        <v>0</v>
      </c>
      <c r="D593" t="s" s="35">
        <v>247</v>
      </c>
      <c r="E593" t="s" s="101">
        <v>252</v>
      </c>
      <c r="F593" t="s" s="101">
        <v>798</v>
      </c>
      <c r="G593" s="111">
        <v>0.151283324574461</v>
      </c>
      <c r="H593" s="111">
        <v>9.735989387846789</v>
      </c>
      <c r="I593" t="str" s="42" cm="1">
        <f t="array" ref="I593">B593&amp;"|"&amp;D593</f>
        <v>Lowland|700to900</v>
      </c>
      <c r="J593" s="111"/>
      <c r="K593" s="111"/>
      <c r="L593" s="111"/>
      <c r="M593" s="111"/>
      <c r="N593" s="110"/>
    </row>
    <row r="594" ht="16.6" customHeight="1">
      <c r="A594" t="s" s="101">
        <v>768</v>
      </c>
      <c r="B594" t="s" s="35">
        <v>301</v>
      </c>
      <c r="C594" t="b" s="103">
        <v>1</v>
      </c>
      <c r="D594" t="s" s="35">
        <v>247</v>
      </c>
      <c r="E594" t="s" s="101">
        <v>252</v>
      </c>
      <c r="F594" t="s" s="101">
        <v>799</v>
      </c>
      <c r="G594" s="111">
        <v>0.151283167502671</v>
      </c>
      <c r="H594" s="111">
        <v>9.67735879320186</v>
      </c>
      <c r="I594" t="str" s="42" cm="1">
        <f t="array" ref="I594">B594&amp;"|"&amp;D594</f>
        <v>Lowland|700to900</v>
      </c>
      <c r="J594" s="111"/>
      <c r="K594" s="111"/>
      <c r="L594" s="111"/>
      <c r="M594" s="111"/>
      <c r="N594" s="110"/>
    </row>
    <row r="595" ht="16.6" customHeight="1">
      <c r="A595" t="s" s="101">
        <v>768</v>
      </c>
      <c r="B595" t="s" s="35">
        <v>301</v>
      </c>
      <c r="C595" t="b" s="103">
        <v>0</v>
      </c>
      <c r="D595" t="s" s="35">
        <v>247</v>
      </c>
      <c r="E595" t="s" s="101">
        <v>255</v>
      </c>
      <c r="F595" t="s" s="101">
        <v>800</v>
      </c>
      <c r="G595" s="111">
        <v>0.5635398314479561</v>
      </c>
      <c r="H595" s="111">
        <v>7.09267454492669</v>
      </c>
      <c r="I595" t="str" s="42" cm="1">
        <f t="array" ref="I595">B595&amp;"|"&amp;D595</f>
        <v>Lowland|700to900</v>
      </c>
      <c r="J595" s="111"/>
      <c r="K595" s="111"/>
      <c r="L595" s="111"/>
      <c r="M595" s="111"/>
      <c r="N595" s="110"/>
    </row>
    <row r="596" ht="16.6" customHeight="1">
      <c r="A596" t="s" s="101">
        <v>768</v>
      </c>
      <c r="B596" t="s" s="35">
        <v>301</v>
      </c>
      <c r="C596" t="b" s="103">
        <v>1</v>
      </c>
      <c r="D596" t="s" s="35">
        <v>247</v>
      </c>
      <c r="E596" t="s" s="101">
        <v>255</v>
      </c>
      <c r="F596" t="s" s="101">
        <v>801</v>
      </c>
      <c r="G596" s="111">
        <v>0.563511961806108</v>
      </c>
      <c r="H596" s="111">
        <v>7.07454228706039</v>
      </c>
      <c r="I596" t="str" s="42" cm="1">
        <f t="array" ref="I596">B596&amp;"|"&amp;D596</f>
        <v>Lowland|700to900</v>
      </c>
      <c r="J596" s="111"/>
      <c r="K596" s="111"/>
      <c r="L596" s="111"/>
      <c r="M596" s="111"/>
      <c r="N596" s="110"/>
    </row>
    <row r="597" ht="16.6" customHeight="1">
      <c r="A597" t="s" s="101">
        <v>768</v>
      </c>
      <c r="B597" t="s" s="35">
        <v>301</v>
      </c>
      <c r="C597" t="b" s="103">
        <v>0</v>
      </c>
      <c r="D597" t="s" s="35">
        <v>258</v>
      </c>
      <c r="E597" t="s" s="101">
        <v>248</v>
      </c>
      <c r="F597" t="s" s="101">
        <v>802</v>
      </c>
      <c r="G597" s="111">
        <v>0.102943910199106</v>
      </c>
      <c r="H597" s="111">
        <v>13.4247092336631</v>
      </c>
      <c r="I597" t="str" s="42" cm="1">
        <f t="array" ref="I597">B597&amp;"|"&amp;D597</f>
        <v>Lowland|900to1200</v>
      </c>
      <c r="J597" s="111"/>
      <c r="K597" s="111"/>
      <c r="L597" s="111"/>
      <c r="M597" s="111"/>
      <c r="N597" s="110"/>
    </row>
    <row r="598" ht="16.6" customHeight="1">
      <c r="A598" t="s" s="101">
        <v>768</v>
      </c>
      <c r="B598" t="s" s="35">
        <v>301</v>
      </c>
      <c r="C598" t="b" s="103">
        <v>1</v>
      </c>
      <c r="D598" t="s" s="35">
        <v>258</v>
      </c>
      <c r="E598" t="s" s="101">
        <v>248</v>
      </c>
      <c r="F598" t="s" s="101">
        <v>803</v>
      </c>
      <c r="G598" s="111">
        <v>0.102943748540706</v>
      </c>
      <c r="H598" s="111">
        <v>13.3462038457707</v>
      </c>
      <c r="I598" t="str" s="42" cm="1">
        <f t="array" ref="I598">B598&amp;"|"&amp;D598</f>
        <v>Lowland|900to1200</v>
      </c>
      <c r="J598" s="111"/>
      <c r="K598" s="111"/>
      <c r="L598" s="111"/>
      <c r="M598" s="111"/>
      <c r="N598" s="110"/>
    </row>
    <row r="599" ht="16.6" customHeight="1">
      <c r="A599" t="s" s="101">
        <v>768</v>
      </c>
      <c r="B599" t="s" s="35">
        <v>301</v>
      </c>
      <c r="C599" t="b" s="103">
        <v>1</v>
      </c>
      <c r="D599" t="s" s="35">
        <v>258</v>
      </c>
      <c r="E599" t="s" s="101">
        <v>252</v>
      </c>
      <c r="F599" t="s" s="101">
        <v>804</v>
      </c>
      <c r="G599" s="111">
        <v>0.279756196581683</v>
      </c>
      <c r="H599" s="111">
        <v>12.3655395038291</v>
      </c>
      <c r="I599" t="str" s="42" cm="1">
        <f t="array" ref="I599">B599&amp;"|"&amp;D599</f>
        <v>Lowland|900to1200</v>
      </c>
      <c r="J599" s="111"/>
      <c r="K599" s="111"/>
      <c r="L599" s="111"/>
      <c r="M599" s="111"/>
      <c r="N599" s="110"/>
    </row>
    <row r="600" ht="16.6" customHeight="1">
      <c r="A600" t="s" s="101">
        <v>768</v>
      </c>
      <c r="B600" t="s" s="35">
        <v>301</v>
      </c>
      <c r="C600" t="b" s="103">
        <v>1</v>
      </c>
      <c r="D600" t="s" s="35">
        <v>258</v>
      </c>
      <c r="E600" t="s" s="101">
        <v>255</v>
      </c>
      <c r="F600" t="s" s="101">
        <v>805</v>
      </c>
      <c r="G600" s="111">
        <v>0.963752277743367</v>
      </c>
      <c r="H600" s="111">
        <v>9.30454294021432</v>
      </c>
      <c r="I600" t="str" s="42" cm="1">
        <f t="array" ref="I600">B600&amp;"|"&amp;D600</f>
        <v>Lowland|900to1200</v>
      </c>
      <c r="J600" s="111"/>
      <c r="K600" s="111"/>
      <c r="L600" s="111"/>
      <c r="M600" s="111"/>
      <c r="N600" s="110"/>
    </row>
    <row r="601" ht="16.6" customHeight="1">
      <c r="A601" t="s" s="101">
        <v>768</v>
      </c>
      <c r="B601" t="s" s="35">
        <v>312</v>
      </c>
      <c r="C601" t="b" s="103">
        <v>1</v>
      </c>
      <c r="D601" t="s" s="35">
        <v>247</v>
      </c>
      <c r="E601" t="s" s="101">
        <v>248</v>
      </c>
      <c r="F601" t="s" s="101">
        <v>806</v>
      </c>
      <c r="G601" s="111">
        <v>0.0941622909047517</v>
      </c>
      <c r="H601" s="111">
        <v>26.0285270246417</v>
      </c>
      <c r="I601" t="str" s="42" cm="1">
        <f t="array" ref="I601">B601&amp;"|"&amp;D601</f>
        <v>Mixed|700to900</v>
      </c>
      <c r="J601" s="111"/>
      <c r="K601" s="111"/>
      <c r="L601" s="111"/>
      <c r="M601" s="111"/>
      <c r="N601" s="110"/>
    </row>
    <row r="602" ht="16.6" customHeight="1">
      <c r="A602" t="s" s="101">
        <v>768</v>
      </c>
      <c r="B602" t="s" s="35">
        <v>312</v>
      </c>
      <c r="C602" t="b" s="103">
        <v>1</v>
      </c>
      <c r="D602" t="s" s="35">
        <v>247</v>
      </c>
      <c r="E602" t="s" s="101">
        <v>252</v>
      </c>
      <c r="F602" t="s" s="101">
        <v>807</v>
      </c>
      <c r="G602" s="111">
        <v>0.53118971014169</v>
      </c>
      <c r="H602" s="111">
        <v>19.9421623367776</v>
      </c>
      <c r="I602" t="str" s="42" cm="1">
        <f t="array" ref="I602">B602&amp;"|"&amp;D602</f>
        <v>Mixed|700to900</v>
      </c>
      <c r="J602" s="111"/>
      <c r="K602" s="111"/>
      <c r="L602" s="111"/>
      <c r="M602" s="111"/>
      <c r="N602" s="110"/>
    </row>
    <row r="603" ht="16.6" customHeight="1">
      <c r="A603" t="s" s="101">
        <v>768</v>
      </c>
      <c r="B603" t="s" s="35">
        <v>312</v>
      </c>
      <c r="C603" t="b" s="103">
        <v>1</v>
      </c>
      <c r="D603" t="s" s="35">
        <v>247</v>
      </c>
      <c r="E603" t="s" s="101">
        <v>255</v>
      </c>
      <c r="F603" t="s" s="101">
        <v>808</v>
      </c>
      <c r="G603" s="111">
        <v>0.881727852175914</v>
      </c>
      <c r="H603" s="111">
        <v>17.195689790365</v>
      </c>
      <c r="I603" t="str" s="42" cm="1">
        <f t="array" ref="I603">B603&amp;"|"&amp;D603</f>
        <v>Mixed|700to900</v>
      </c>
      <c r="J603" s="111"/>
      <c r="K603" s="111"/>
      <c r="L603" s="111"/>
      <c r="M603" s="111"/>
      <c r="N603" s="110"/>
    </row>
    <row r="604" ht="16.6" customHeight="1">
      <c r="A604" t="s" s="101">
        <v>768</v>
      </c>
      <c r="B604" t="s" s="35">
        <v>312</v>
      </c>
      <c r="C604" t="b" s="103">
        <v>1</v>
      </c>
      <c r="D604" t="s" s="35">
        <v>258</v>
      </c>
      <c r="E604" t="s" s="101">
        <v>248</v>
      </c>
      <c r="F604" t="s" s="101">
        <v>809</v>
      </c>
      <c r="G604" s="111">
        <v>0.161777847683613</v>
      </c>
      <c r="H604" s="111">
        <v>27.6706609259431</v>
      </c>
      <c r="I604" t="str" s="42" cm="1">
        <f t="array" ref="I604">B604&amp;"|"&amp;D604</f>
        <v>Mixed|900to1200</v>
      </c>
      <c r="J604" s="111"/>
      <c r="K604" s="111"/>
      <c r="L604" s="111"/>
      <c r="M604" s="111"/>
      <c r="N604" s="110"/>
    </row>
    <row r="605" ht="16.6" customHeight="1">
      <c r="A605" t="s" s="101">
        <v>768</v>
      </c>
      <c r="B605" t="s" s="35">
        <v>312</v>
      </c>
      <c r="C605" t="b" s="103">
        <v>1</v>
      </c>
      <c r="D605" t="s" s="35">
        <v>258</v>
      </c>
      <c r="E605" t="s" s="101">
        <v>252</v>
      </c>
      <c r="F605" t="s" s="101">
        <v>810</v>
      </c>
      <c r="G605" s="111">
        <v>1.00846976147173</v>
      </c>
      <c r="H605" s="111">
        <v>25.1533958111866</v>
      </c>
      <c r="I605" t="str" s="42" cm="1">
        <f t="array" ref="I605">B605&amp;"|"&amp;D605</f>
        <v>Mixed|900to1200</v>
      </c>
      <c r="J605" s="111"/>
      <c r="K605" s="111"/>
      <c r="L605" s="111"/>
      <c r="M605" s="111"/>
      <c r="N605" s="110"/>
    </row>
    <row r="606" ht="16.6" customHeight="1">
      <c r="A606" t="s" s="101">
        <v>768</v>
      </c>
      <c r="B606" t="s" s="35">
        <v>312</v>
      </c>
      <c r="C606" t="b" s="103">
        <v>1</v>
      </c>
      <c r="D606" t="s" s="35">
        <v>258</v>
      </c>
      <c r="E606" t="s" s="101">
        <v>255</v>
      </c>
      <c r="F606" t="s" s="101">
        <v>811</v>
      </c>
      <c r="G606" s="111">
        <v>1.45045535774614</v>
      </c>
      <c r="H606" s="111">
        <v>20.0870570119282</v>
      </c>
      <c r="I606" t="str" s="42" cm="1">
        <f t="array" ref="I606">B606&amp;"|"&amp;D606</f>
        <v>Mixed|900to1200</v>
      </c>
      <c r="J606" s="111"/>
      <c r="K606" s="111"/>
      <c r="L606" s="111"/>
      <c r="M606" s="111"/>
      <c r="N606" s="110"/>
    </row>
    <row r="607" ht="16.6" customHeight="1">
      <c r="A607" t="s" s="35">
        <v>812</v>
      </c>
      <c r="B607" t="s" s="35">
        <v>812</v>
      </c>
      <c r="C607" t="s" s="35">
        <v>812</v>
      </c>
      <c r="D607" t="s" s="35">
        <v>812</v>
      </c>
      <c r="E607" t="s" s="35">
        <v>813</v>
      </c>
      <c r="F607" t="str" s="42" cm="1">
        <f t="array" ref="F607">"|"&amp;"|"&amp;"|"&amp;E607</f>
        <v>|||Greenspace</v>
      </c>
      <c r="G607" s="111"/>
      <c r="H607" s="111">
        <v>3</v>
      </c>
      <c r="I607" s="42"/>
      <c r="J607" s="42"/>
      <c r="K607" s="42"/>
      <c r="L607" s="42"/>
      <c r="M607" s="42"/>
      <c r="N607" s="110"/>
    </row>
    <row r="608" ht="16.6" customHeight="1">
      <c r="A608" t="s" s="35">
        <v>812</v>
      </c>
      <c r="B608" t="s" s="35">
        <v>812</v>
      </c>
      <c r="C608" t="s" s="35">
        <v>812</v>
      </c>
      <c r="D608" t="s" s="35">
        <v>812</v>
      </c>
      <c r="E608" t="s" s="35">
        <v>815</v>
      </c>
      <c r="F608" t="str" s="42" cm="1">
        <f t="array" ref="F608">"|"&amp;"|"&amp;"|"&amp;E608</f>
        <v>|||Community food growing</v>
      </c>
      <c r="G608" s="111"/>
      <c r="H608" s="111" cm="1">
        <f t="array" ref="H608">_xlfn.IFERROR(VLOOKUP((VLOOKUP('Nutrients_from_current_land_use'!$B$5,$A$644:$B$653,2,FALSE)&amp;"|"&amp;"General"&amp;"|"&amp;"FALSE"&amp;"|"&amp;VLOOKUP('Nutrients_from_current_land_use'!$B$7,$A$618:$C$640,3,FALSE)&amp;"|"&amp;"FreeDrain"),$F$90:$H$606,3,FALSE),_xlfn.IFERROR(VLOOKUP("General"&amp;"|"&amp;VLOOKUP('Nutrients_from_current_land_use'!$B$7,$A$618:$C$640,3,FALSE),$I$90:$M$606,3,FALSE),VLOOKUP("General",$B$90:$M$606,12,FALSE)))</f>
        <v>19.3197197843171</v>
      </c>
      <c r="I608" s="42"/>
      <c r="J608" s="42"/>
      <c r="K608" s="42"/>
      <c r="L608" s="42"/>
      <c r="M608" s="42"/>
      <c r="N608" s="110"/>
    </row>
    <row r="609" ht="16.6" customHeight="1">
      <c r="A609" t="s" s="35">
        <v>812</v>
      </c>
      <c r="B609" t="s" s="35">
        <v>812</v>
      </c>
      <c r="C609" t="s" s="35">
        <v>812</v>
      </c>
      <c r="D609" t="s" s="35">
        <v>812</v>
      </c>
      <c r="E609" t="s" s="35">
        <v>817</v>
      </c>
      <c r="F609" t="str" s="42" cm="1">
        <f t="array" ref="F609">"|"&amp;"|"&amp;"|"&amp;E609</f>
        <v>|||Woodland</v>
      </c>
      <c r="G609" s="111"/>
      <c r="H609" s="111">
        <v>3</v>
      </c>
      <c r="I609" s="42"/>
      <c r="J609" s="42"/>
      <c r="K609" s="42"/>
      <c r="L609" s="42"/>
      <c r="M609" s="42"/>
      <c r="N609" s="110"/>
    </row>
    <row r="610" ht="16.6" customHeight="1">
      <c r="A610" t="s" s="35">
        <v>812</v>
      </c>
      <c r="B610" t="s" s="35">
        <v>812</v>
      </c>
      <c r="C610" t="s" s="35">
        <v>812</v>
      </c>
      <c r="D610" t="s" s="35">
        <v>812</v>
      </c>
      <c r="E610" t="s" s="35">
        <v>819</v>
      </c>
      <c r="F610" t="str" s="42" cm="1">
        <f t="array" ref="F610">"|"&amp;"|"&amp;"|"&amp;E610</f>
        <v>|||Shrub</v>
      </c>
      <c r="G610" s="111"/>
      <c r="H610" s="111">
        <v>3</v>
      </c>
      <c r="I610" s="42"/>
      <c r="J610" s="42"/>
      <c r="K610" s="42"/>
      <c r="L610" s="42"/>
      <c r="M610" s="42"/>
      <c r="N610" s="110"/>
    </row>
    <row r="611" ht="16.6" customHeight="1">
      <c r="A611" t="s" s="35">
        <v>812</v>
      </c>
      <c r="B611" t="s" s="35">
        <v>812</v>
      </c>
      <c r="C611" t="s" s="35">
        <v>812</v>
      </c>
      <c r="D611" t="s" s="35">
        <v>812</v>
      </c>
      <c r="E611" t="s" s="35">
        <v>821</v>
      </c>
      <c r="F611" t="str" s="42" cm="1">
        <f t="array" ref="F611">"|"&amp;"|"&amp;"|"&amp;E611</f>
        <v>|||Water</v>
      </c>
      <c r="G611" s="111"/>
      <c r="H611" s="111">
        <v>0</v>
      </c>
      <c r="I611" s="42"/>
      <c r="J611" s="42"/>
      <c r="K611" s="42"/>
      <c r="L611" s="42"/>
      <c r="M611" s="42"/>
      <c r="N611" s="110"/>
    </row>
    <row r="612" ht="16.6" customHeight="1">
      <c r="A612" t="s" s="35">
        <v>812</v>
      </c>
      <c r="B612" t="s" s="35">
        <v>812</v>
      </c>
      <c r="C612" t="s" s="35">
        <v>812</v>
      </c>
      <c r="D612" t="s" s="35">
        <v>812</v>
      </c>
      <c r="E612" t="s" s="35">
        <v>109</v>
      </c>
      <c r="F612" t="str" s="42" cm="1">
        <f t="array" ref="F612">"|"&amp;"|"&amp;"|"&amp;E612</f>
        <v>|||Residential urban land</v>
      </c>
      <c r="G612" s="111"/>
      <c r="H612" s="111" cm="1">
        <f t="array" ref="H612">VLOOKUP('Nutrients_from_current_land_use'!B7,A618:I640,9,FALSE)</f>
        <v>17.2414796715</v>
      </c>
      <c r="I612" s="42"/>
      <c r="J612" s="42"/>
      <c r="K612" s="42"/>
      <c r="L612" s="42"/>
      <c r="M612" s="42"/>
      <c r="N612" s="110"/>
    </row>
    <row r="613" ht="30.95" customHeight="1">
      <c r="A613" t="s" s="35">
        <v>812</v>
      </c>
      <c r="B613" t="s" s="35">
        <v>812</v>
      </c>
      <c r="C613" t="s" s="35">
        <v>812</v>
      </c>
      <c r="D613" t="s" s="35">
        <v>812</v>
      </c>
      <c r="E613" t="s" s="35">
        <v>824</v>
      </c>
      <c r="F613" t="str" s="42" cm="1">
        <f t="array" ref="F613">"|"&amp;"|"&amp;"|"&amp;E613</f>
        <v>|||Commercial/industrial urban land</v>
      </c>
      <c r="G613" s="111"/>
      <c r="H613" s="111" cm="1">
        <f t="array" ref="H613">VLOOKUP('Nutrients_from_current_land_use'!B7,A618:K640,10,FALSE)</f>
        <v>9.1954558248</v>
      </c>
      <c r="I613" s="42"/>
      <c r="J613" s="42"/>
      <c r="K613" s="42"/>
      <c r="L613" s="42"/>
      <c r="M613" s="42"/>
      <c r="N613" s="110"/>
    </row>
    <row r="614" ht="16.6" customHeight="1">
      <c r="A614" t="s" s="35">
        <v>812</v>
      </c>
      <c r="B614" t="s" s="35">
        <v>812</v>
      </c>
      <c r="C614" t="s" s="35">
        <v>812</v>
      </c>
      <c r="D614" t="s" s="35">
        <v>812</v>
      </c>
      <c r="E614" t="s" s="35">
        <v>826</v>
      </c>
      <c r="F614" t="str" s="42" cm="1">
        <f t="array" ref="F614">"|"&amp;"|"&amp;"|"&amp;E614</f>
        <v>|||Open urban land</v>
      </c>
      <c r="G614" s="111"/>
      <c r="H614" s="111" cm="1">
        <f t="array" ref="H614">VLOOKUP('Nutrients_from_current_land_use'!B7,A618:N640,11,FALSE)</f>
        <v>10.1633985432</v>
      </c>
      <c r="I614" s="42"/>
      <c r="J614" s="42"/>
      <c r="K614" s="42"/>
      <c r="L614" s="42"/>
      <c r="M614" s="42"/>
      <c r="N614" s="110"/>
    </row>
    <row r="615" ht="16.6" customHeight="1">
      <c r="A615" s="104"/>
      <c r="B615" s="105"/>
      <c r="C615" s="105"/>
      <c r="D615" s="106"/>
      <c r="E615" s="106"/>
      <c r="F615" s="106"/>
      <c r="G615" s="113"/>
      <c r="H615" s="113"/>
      <c r="I615" s="106"/>
      <c r="J615" s="106"/>
      <c r="K615" s="106"/>
      <c r="L615" s="106"/>
      <c r="M615" s="106"/>
      <c r="N615" s="32"/>
    </row>
    <row r="616" ht="37.5" customHeight="1">
      <c r="A616" t="s" s="98">
        <v>828</v>
      </c>
      <c r="B616" s="107"/>
      <c r="C616" s="107"/>
      <c r="D616" s="108"/>
      <c r="E616" s="109"/>
      <c r="F616" s="109"/>
      <c r="G616" s="114"/>
      <c r="H616" s="114"/>
      <c r="I616" s="109"/>
      <c r="J616" s="109"/>
      <c r="K616" s="109"/>
      <c r="L616" s="115"/>
      <c r="M616" s="115"/>
      <c r="N616" s="32"/>
    </row>
    <row r="617" ht="62.1" customHeight="1">
      <c r="A617" t="s" s="17">
        <v>829</v>
      </c>
      <c r="B617" t="s" s="17">
        <v>830</v>
      </c>
      <c r="C617" t="s" s="17">
        <v>831</v>
      </c>
      <c r="D617" t="s" s="17">
        <v>832</v>
      </c>
      <c r="E617" t="s" s="17">
        <v>833</v>
      </c>
      <c r="F617" t="s" s="17">
        <v>834</v>
      </c>
      <c r="G617" t="s" s="17">
        <v>835</v>
      </c>
      <c r="H617" t="s" s="17">
        <v>836</v>
      </c>
      <c r="I617" t="s" s="17">
        <v>837</v>
      </c>
      <c r="J617" t="s" s="17">
        <v>838</v>
      </c>
      <c r="K617" t="s" s="17">
        <v>839</v>
      </c>
      <c r="L617" s="19"/>
      <c r="M617" s="57"/>
      <c r="N617" s="32"/>
    </row>
    <row r="618" ht="16.6" customHeight="1">
      <c r="A618" t="s" s="35">
        <v>840</v>
      </c>
      <c r="B618" s="111">
        <v>516.5</v>
      </c>
      <c r="C618" t="s" s="35">
        <v>841</v>
      </c>
      <c r="D618" s="111">
        <v>47.3663264202098</v>
      </c>
      <c r="E618" s="111">
        <v>63.9463264202098</v>
      </c>
      <c r="F618" s="111">
        <v>1.00305301143757</v>
      </c>
      <c r="G618" s="111">
        <v>0.733941227881151</v>
      </c>
      <c r="H618" s="111">
        <v>0.538223567112844</v>
      </c>
      <c r="I618" s="111">
        <v>9.413059114870929</v>
      </c>
      <c r="J618" s="111">
        <v>5.02029819459783</v>
      </c>
      <c r="K618" s="111">
        <v>5.54875063613444</v>
      </c>
      <c r="L618" s="116"/>
      <c r="M618" s="117"/>
      <c r="N618" s="32"/>
    </row>
    <row r="619" ht="16.6" customHeight="1">
      <c r="A619" t="s" s="35">
        <v>842</v>
      </c>
      <c r="B619" s="111">
        <v>537.55</v>
      </c>
      <c r="C619" t="s" s="35">
        <v>841</v>
      </c>
      <c r="D619" s="111">
        <v>47.6055095733137</v>
      </c>
      <c r="E619" s="111">
        <v>64.18550957331369</v>
      </c>
      <c r="F619" s="111">
        <v>1.04920400851653</v>
      </c>
      <c r="G619" s="111">
        <v>0.767710250134043</v>
      </c>
      <c r="H619" s="111">
        <v>0.5629875167649649</v>
      </c>
      <c r="I619" s="111">
        <v>9.833332391273411</v>
      </c>
      <c r="J619" s="111">
        <v>5.24444394201249</v>
      </c>
      <c r="K619" s="111">
        <v>5.79649067275064</v>
      </c>
      <c r="L619" s="116"/>
      <c r="M619" s="117"/>
      <c r="N619" s="32"/>
    </row>
    <row r="620" ht="16.6" customHeight="1">
      <c r="A620" t="s" s="35">
        <v>843</v>
      </c>
      <c r="B620" s="111">
        <v>562.55</v>
      </c>
      <c r="C620" t="s" s="35">
        <v>841</v>
      </c>
      <c r="D620" s="111">
        <v>47.8624816470968</v>
      </c>
      <c r="E620" s="111">
        <v>64.4424816470968</v>
      </c>
      <c r="F620" s="111">
        <v>1.10392660107355</v>
      </c>
      <c r="G620" s="111">
        <v>0.807751171517229</v>
      </c>
      <c r="H620" s="111">
        <v>0.592350859112635</v>
      </c>
      <c r="I620" s="111">
        <v>10.3318536444137</v>
      </c>
      <c r="J620" s="111">
        <v>5.51032194368729</v>
      </c>
      <c r="K620" s="111">
        <v>6.09035583249648</v>
      </c>
      <c r="L620" s="116"/>
      <c r="M620" s="117"/>
      <c r="N620" s="32"/>
    </row>
    <row r="621" ht="16.6" customHeight="1">
      <c r="A621" t="s" s="35">
        <v>844</v>
      </c>
      <c r="B621" s="111">
        <v>587.55</v>
      </c>
      <c r="C621" t="s" s="35">
        <v>841</v>
      </c>
      <c r="D621" s="111">
        <v>48.0897204289799</v>
      </c>
      <c r="E621" s="111">
        <v>64.6697204289799</v>
      </c>
      <c r="F621" s="111">
        <v>1.15845972475993</v>
      </c>
      <c r="G621" s="111">
        <v>0.847653457141414</v>
      </c>
      <c r="H621" s="111">
        <v>0.621612535237037</v>
      </c>
      <c r="I621" s="111">
        <v>10.8290578578434</v>
      </c>
      <c r="J621" s="111">
        <v>5.77549752418316</v>
      </c>
      <c r="K621" s="111">
        <v>6.38344463199192</v>
      </c>
      <c r="L621" s="116"/>
      <c r="M621" s="117"/>
      <c r="N621" s="32"/>
    </row>
    <row r="622" ht="16.6" customHeight="1">
      <c r="A622" t="s" s="35">
        <v>845</v>
      </c>
      <c r="B622" s="111">
        <v>612.55</v>
      </c>
      <c r="C622" t="s" s="35">
        <v>539</v>
      </c>
      <c r="D622" s="111">
        <v>48.286892468963</v>
      </c>
      <c r="E622" s="111">
        <v>64.866892468963</v>
      </c>
      <c r="F622" s="111">
        <v>1.21270357525639</v>
      </c>
      <c r="G622" s="111">
        <v>0.887344079455898</v>
      </c>
      <c r="H622" s="111">
        <v>0.650718991600992</v>
      </c>
      <c r="I622" s="111">
        <v>11.324251269831</v>
      </c>
      <c r="J622" s="111">
        <v>6.03960067724322</v>
      </c>
      <c r="K622" s="111">
        <v>6.67534811695303</v>
      </c>
      <c r="L622" s="116"/>
      <c r="M622" s="117"/>
      <c r="N622" s="32"/>
    </row>
    <row r="623" ht="16.6" customHeight="1">
      <c r="A623" t="s" s="35">
        <v>846</v>
      </c>
      <c r="B623" s="111">
        <v>637.55</v>
      </c>
      <c r="C623" t="s" s="35">
        <v>539</v>
      </c>
      <c r="D623" s="111">
        <v>48.4536643170461</v>
      </c>
      <c r="E623" s="111">
        <v>65.0336643170461</v>
      </c>
      <c r="F623" s="111">
        <v>1.26655698109864</v>
      </c>
      <c r="G623" s="111">
        <v>0.926749010559982</v>
      </c>
      <c r="H623" s="111">
        <v>0.67961594107732</v>
      </c>
      <c r="I623" s="111">
        <v>11.8167306153198</v>
      </c>
      <c r="J623" s="111">
        <v>6.30225632817058</v>
      </c>
      <c r="K623" s="111">
        <v>6.9656517311359</v>
      </c>
      <c r="L623" s="116"/>
      <c r="M623" s="117"/>
      <c r="N623" s="32"/>
    </row>
    <row r="624" ht="16.6" customHeight="1">
      <c r="A624" t="s" s="35">
        <v>847</v>
      </c>
      <c r="B624" s="111">
        <v>662.55</v>
      </c>
      <c r="C624" t="s" s="35">
        <v>539</v>
      </c>
      <c r="D624" s="111">
        <v>48.5897025232292</v>
      </c>
      <c r="E624" s="111">
        <v>65.1697025232292</v>
      </c>
      <c r="F624" s="111">
        <v>1.31991740367739</v>
      </c>
      <c r="G624" s="111">
        <v>0.965793222202965</v>
      </c>
      <c r="H624" s="111">
        <v>0.708248362948841</v>
      </c>
      <c r="I624" s="111">
        <v>12.3057831259282</v>
      </c>
      <c r="J624" s="111">
        <v>6.56308433382836</v>
      </c>
      <c r="K624" s="111">
        <v>7.2539353163366</v>
      </c>
      <c r="L624" s="116"/>
      <c r="M624" s="117"/>
      <c r="N624" s="32"/>
    </row>
    <row r="625" ht="16.6" customHeight="1">
      <c r="A625" t="s" s="35">
        <v>848</v>
      </c>
      <c r="B625" s="111">
        <v>687.55</v>
      </c>
      <c r="C625" t="s" s="35">
        <v>539</v>
      </c>
      <c r="D625" s="111">
        <v>48.6946736375123</v>
      </c>
      <c r="E625" s="111">
        <v>65.27467363751229</v>
      </c>
      <c r="F625" s="111">
        <v>1.37268093723833</v>
      </c>
      <c r="G625" s="111">
        <v>1.00440068578415</v>
      </c>
      <c r="H625" s="111">
        <v>0.736560502908375</v>
      </c>
      <c r="I625" s="111">
        <v>12.7906865299494</v>
      </c>
      <c r="J625" s="111">
        <v>6.82169948263968</v>
      </c>
      <c r="K625" s="111">
        <v>7.53977311239122</v>
      </c>
      <c r="L625" s="116"/>
      <c r="M625" s="117"/>
      <c r="N625" s="32"/>
    </row>
    <row r="626" ht="16.6" customHeight="1">
      <c r="A626" t="s" s="35">
        <v>849</v>
      </c>
      <c r="B626" s="111">
        <v>725.05</v>
      </c>
      <c r="C626" t="s" s="35">
        <v>247</v>
      </c>
      <c r="D626" s="111">
        <v>48.7931500897494</v>
      </c>
      <c r="E626" s="111">
        <v>65.3731500897494</v>
      </c>
      <c r="F626" s="111">
        <v>1.45047641237549</v>
      </c>
      <c r="G626" s="111">
        <v>1.06132420417718</v>
      </c>
      <c r="H626" s="111">
        <v>0.778304416396602</v>
      </c>
      <c r="I626" s="111">
        <v>13.5086587046833</v>
      </c>
      <c r="J626" s="111">
        <v>7.20461797583107</v>
      </c>
      <c r="K626" s="111">
        <v>7.96299881539224</v>
      </c>
      <c r="L626" s="116"/>
      <c r="M626" s="117"/>
      <c r="N626" s="32"/>
    </row>
    <row r="627" ht="16.6" customHeight="1">
      <c r="A627" t="s" s="35">
        <v>850</v>
      </c>
      <c r="B627" s="111">
        <v>775.05</v>
      </c>
      <c r="C627" t="s" s="35">
        <v>247</v>
      </c>
      <c r="D627" s="111">
        <v>48.818</v>
      </c>
      <c r="E627" s="111">
        <v>65.398</v>
      </c>
      <c r="F627" s="111">
        <v>1.5512920269</v>
      </c>
      <c r="G627" s="111">
        <v>1.135091727</v>
      </c>
      <c r="H627" s="111">
        <v>0.8324005998</v>
      </c>
      <c r="I627" s="111">
        <v>14.4457151715</v>
      </c>
      <c r="J627" s="111">
        <v>7.7043814248</v>
      </c>
      <c r="K627" s="111">
        <v>8.5153689432</v>
      </c>
      <c r="L627" s="116"/>
      <c r="M627" s="117"/>
      <c r="N627" s="32"/>
    </row>
    <row r="628" ht="16.6" customHeight="1">
      <c r="A628" t="s" s="35">
        <v>851</v>
      </c>
      <c r="B628" s="111">
        <v>825.05</v>
      </c>
      <c r="C628" t="s" s="35">
        <v>247</v>
      </c>
      <c r="D628" s="111">
        <v>48.818</v>
      </c>
      <c r="E628" s="111">
        <v>65.398</v>
      </c>
      <c r="F628" s="111">
        <v>1.6513689269</v>
      </c>
      <c r="G628" s="111">
        <v>1.208318727</v>
      </c>
      <c r="H628" s="111">
        <v>0.8861003998</v>
      </c>
      <c r="I628" s="111">
        <v>15.3776366715</v>
      </c>
      <c r="J628" s="111">
        <v>8.201406224799999</v>
      </c>
      <c r="K628" s="111">
        <v>9.0647121432</v>
      </c>
      <c r="L628" s="116"/>
      <c r="M628" s="117"/>
      <c r="N628" s="32"/>
    </row>
    <row r="629" ht="16.6" customHeight="1">
      <c r="A629" t="s" s="35">
        <v>852</v>
      </c>
      <c r="B629" s="111">
        <v>875.05</v>
      </c>
      <c r="C629" t="s" s="35">
        <v>247</v>
      </c>
      <c r="D629" s="111">
        <v>48.818</v>
      </c>
      <c r="E629" s="111">
        <v>65.398</v>
      </c>
      <c r="F629" s="111">
        <v>1.7514458269</v>
      </c>
      <c r="G629" s="111">
        <v>1.281545727</v>
      </c>
      <c r="H629" s="111">
        <v>0.9398001998</v>
      </c>
      <c r="I629" s="111">
        <v>16.3095581715</v>
      </c>
      <c r="J629" s="111">
        <v>8.6984310248</v>
      </c>
      <c r="K629" s="111">
        <v>9.6140553432</v>
      </c>
      <c r="L629" s="116"/>
      <c r="M629" s="117"/>
      <c r="N629" s="32"/>
    </row>
    <row r="630" ht="16.6" customHeight="1">
      <c r="A630" t="s" s="35">
        <v>102</v>
      </c>
      <c r="B630" s="111">
        <v>925.05</v>
      </c>
      <c r="C630" t="s" s="35">
        <v>258</v>
      </c>
      <c r="D630" s="111">
        <v>48.818</v>
      </c>
      <c r="E630" s="111">
        <v>65.398</v>
      </c>
      <c r="F630" s="111">
        <v>1.8515227269</v>
      </c>
      <c r="G630" s="111">
        <v>1.354772727</v>
      </c>
      <c r="H630" s="111">
        <v>0.993499999799999</v>
      </c>
      <c r="I630" s="111">
        <v>17.2414796715</v>
      </c>
      <c r="J630" s="111">
        <v>9.1954558248</v>
      </c>
      <c r="K630" s="111">
        <v>10.1633985432</v>
      </c>
      <c r="L630" s="116"/>
      <c r="M630" s="117"/>
      <c r="N630" s="32"/>
    </row>
    <row r="631" ht="16.6" customHeight="1">
      <c r="A631" t="s" s="35">
        <v>853</v>
      </c>
      <c r="B631" s="111">
        <v>975.05</v>
      </c>
      <c r="C631" t="s" s="35">
        <v>258</v>
      </c>
      <c r="D631" s="111">
        <v>48.818</v>
      </c>
      <c r="E631" s="111">
        <v>65.398</v>
      </c>
      <c r="F631" s="111">
        <v>1.9515996269</v>
      </c>
      <c r="G631" s="111">
        <v>1.427999727</v>
      </c>
      <c r="H631" s="111">
        <v>1.0471997998</v>
      </c>
      <c r="I631" s="111">
        <v>18.1734011715</v>
      </c>
      <c r="J631" s="111">
        <v>9.6924806248</v>
      </c>
      <c r="K631" s="111">
        <v>10.7127417432</v>
      </c>
      <c r="L631" s="116"/>
      <c r="M631" s="117"/>
      <c r="N631" s="32"/>
    </row>
    <row r="632" ht="16.6" customHeight="1">
      <c r="A632" t="s" s="35">
        <v>854</v>
      </c>
      <c r="B632" s="111">
        <v>1050.05</v>
      </c>
      <c r="C632" t="s" s="35">
        <v>258</v>
      </c>
      <c r="D632" s="111">
        <v>48.818</v>
      </c>
      <c r="E632" s="111">
        <v>65.398</v>
      </c>
      <c r="F632" s="111">
        <v>2.1017149769</v>
      </c>
      <c r="G632" s="111">
        <v>1.537840227</v>
      </c>
      <c r="H632" s="111">
        <v>1.1277494998</v>
      </c>
      <c r="I632" s="111">
        <v>19.5712834215</v>
      </c>
      <c r="J632" s="111">
        <v>10.4380178248</v>
      </c>
      <c r="K632" s="111">
        <v>11.5367565432</v>
      </c>
      <c r="L632" s="116"/>
      <c r="M632" s="117"/>
      <c r="N632" s="32"/>
    </row>
    <row r="633" ht="16.6" customHeight="1">
      <c r="A633" t="s" s="35">
        <v>855</v>
      </c>
      <c r="B633" s="111">
        <v>1150.05</v>
      </c>
      <c r="C633" t="s" s="35">
        <v>258</v>
      </c>
      <c r="D633" s="111">
        <v>48.818</v>
      </c>
      <c r="E633" s="111">
        <v>65.398</v>
      </c>
      <c r="F633" s="111">
        <v>2.3018687769</v>
      </c>
      <c r="G633" s="111">
        <v>1.684294227</v>
      </c>
      <c r="H633" s="111">
        <v>1.2351490998</v>
      </c>
      <c r="I633" s="111">
        <v>21.4351264215</v>
      </c>
      <c r="J633" s="111">
        <v>11.4320674248</v>
      </c>
      <c r="K633" s="111">
        <v>12.6354429432</v>
      </c>
      <c r="L633" s="116"/>
      <c r="M633" s="117"/>
      <c r="N633" s="32"/>
    </row>
    <row r="634" ht="16.6" customHeight="1">
      <c r="A634" t="s" s="35">
        <v>856</v>
      </c>
      <c r="B634" s="111">
        <v>1300.05</v>
      </c>
      <c r="C634" t="s" s="35">
        <v>857</v>
      </c>
      <c r="D634" s="111">
        <v>48.818</v>
      </c>
      <c r="E634" s="111">
        <v>65.398</v>
      </c>
      <c r="F634" s="111">
        <v>2.6020994769</v>
      </c>
      <c r="G634" s="111">
        <v>1.903975227</v>
      </c>
      <c r="H634" s="111">
        <v>1.3962484998</v>
      </c>
      <c r="I634" s="111">
        <v>24.2308909215</v>
      </c>
      <c r="J634" s="111">
        <v>12.9231418248</v>
      </c>
      <c r="K634" s="111">
        <v>14.2834725432</v>
      </c>
      <c r="L634" s="116"/>
      <c r="M634" s="117"/>
      <c r="N634" s="32"/>
    </row>
    <row r="635" ht="16.6" customHeight="1">
      <c r="A635" t="s" s="35">
        <v>858</v>
      </c>
      <c r="B635" s="111">
        <v>1500.05</v>
      </c>
      <c r="C635" t="s" s="35">
        <v>857</v>
      </c>
      <c r="D635" s="111">
        <v>48.818</v>
      </c>
      <c r="E635" s="111">
        <v>65.398</v>
      </c>
      <c r="F635" s="111">
        <v>3.0024070769</v>
      </c>
      <c r="G635" s="111">
        <v>2.196883227</v>
      </c>
      <c r="H635" s="111">
        <v>1.6110476998</v>
      </c>
      <c r="I635" s="111">
        <v>27.9585769215</v>
      </c>
      <c r="J635" s="111">
        <v>14.9112410248</v>
      </c>
      <c r="K635" s="111">
        <v>16.4808453432</v>
      </c>
      <c r="L635" s="116"/>
      <c r="M635" s="117"/>
      <c r="N635" s="32"/>
    </row>
    <row r="636" ht="16.6" customHeight="1">
      <c r="A636" t="s" s="35">
        <v>859</v>
      </c>
      <c r="B636" s="111">
        <v>1800.05</v>
      </c>
      <c r="C636" t="s" s="35">
        <v>336</v>
      </c>
      <c r="D636" s="111">
        <v>48.818</v>
      </c>
      <c r="E636" s="111">
        <v>65.398</v>
      </c>
      <c r="F636" s="111">
        <v>3.6028684769</v>
      </c>
      <c r="G636" s="111">
        <v>2.636245227</v>
      </c>
      <c r="H636" s="111">
        <v>1.9332464998</v>
      </c>
      <c r="I636" s="111">
        <v>33.5501059215</v>
      </c>
      <c r="J636" s="111">
        <v>17.8933898248</v>
      </c>
      <c r="K636" s="111">
        <v>19.7769045432</v>
      </c>
      <c r="L636" s="116"/>
      <c r="M636" s="117"/>
      <c r="N636" s="32"/>
    </row>
    <row r="637" ht="16.6" customHeight="1">
      <c r="A637" t="s" s="35">
        <v>860</v>
      </c>
      <c r="B637" s="111">
        <v>2200.05</v>
      </c>
      <c r="C637" t="s" s="35">
        <v>336</v>
      </c>
      <c r="D637" s="111">
        <v>48.818</v>
      </c>
      <c r="E637" s="111">
        <v>65.398</v>
      </c>
      <c r="F637" s="111">
        <v>4.4034836769</v>
      </c>
      <c r="G637" s="111">
        <v>3.222061227</v>
      </c>
      <c r="H637" s="111">
        <v>2.3628448998</v>
      </c>
      <c r="I637" s="111">
        <v>41.0054779215</v>
      </c>
      <c r="J637" s="111">
        <v>21.8695882248</v>
      </c>
      <c r="K637" s="111">
        <v>24.1716501432</v>
      </c>
      <c r="L637" s="116"/>
      <c r="M637" s="117"/>
      <c r="N637" s="32"/>
    </row>
    <row r="638" ht="16.6" customHeight="1">
      <c r="A638" t="s" s="35">
        <v>861</v>
      </c>
      <c r="B638" s="111">
        <v>2700.05</v>
      </c>
      <c r="C638" t="s" s="35">
        <v>336</v>
      </c>
      <c r="D638" s="111">
        <v>48.818</v>
      </c>
      <c r="E638" s="111">
        <v>65.398</v>
      </c>
      <c r="F638" s="111">
        <v>5.4042526769</v>
      </c>
      <c r="G638" s="111">
        <v>3.954331227</v>
      </c>
      <c r="H638" s="111">
        <v>2.8998428998</v>
      </c>
      <c r="I638" s="111">
        <v>50.3246929215</v>
      </c>
      <c r="J638" s="111">
        <v>26.8398362248</v>
      </c>
      <c r="K638" s="111">
        <v>29.6650821432</v>
      </c>
      <c r="L638" s="116"/>
      <c r="M638" s="117"/>
      <c r="N638" s="32"/>
    </row>
    <row r="639" ht="16.6" customHeight="1">
      <c r="A639" t="s" s="35">
        <v>862</v>
      </c>
      <c r="B639" s="111">
        <v>3500.05</v>
      </c>
      <c r="C639" t="s" s="35">
        <v>336</v>
      </c>
      <c r="D639" s="111">
        <v>48.818</v>
      </c>
      <c r="E639" s="111">
        <v>65.398</v>
      </c>
      <c r="F639" s="111">
        <v>7.0054830769</v>
      </c>
      <c r="G639" s="111">
        <v>5.125963227</v>
      </c>
      <c r="H639" s="111">
        <v>3.7590396998</v>
      </c>
      <c r="I639" s="111">
        <v>65.2354369215</v>
      </c>
      <c r="J639" s="111">
        <v>34.7922330248</v>
      </c>
      <c r="K639" s="111">
        <v>38.4545733432</v>
      </c>
      <c r="L639" s="116"/>
      <c r="M639" s="117"/>
      <c r="N639" s="32"/>
    </row>
    <row r="640" ht="16.6" customHeight="1">
      <c r="A640" t="s" s="35">
        <v>863</v>
      </c>
      <c r="B640" s="111">
        <v>4750.05</v>
      </c>
      <c r="C640" t="s" s="35">
        <v>336</v>
      </c>
      <c r="D640" s="111">
        <v>48.818</v>
      </c>
      <c r="E640" s="111">
        <v>65.398</v>
      </c>
      <c r="F640" s="111">
        <v>9.5074055769</v>
      </c>
      <c r="G640" s="111">
        <v>6.956638227</v>
      </c>
      <c r="H640" s="111">
        <v>5.1015346998</v>
      </c>
      <c r="I640" s="111">
        <v>88.5334744215</v>
      </c>
      <c r="J640" s="111">
        <v>47.2178530248</v>
      </c>
      <c r="K640" s="111">
        <v>52.1881533432</v>
      </c>
      <c r="L640" s="116"/>
      <c r="M640" s="117"/>
      <c r="N640" s="32"/>
    </row>
    <row r="641" ht="16.6" customHeight="1">
      <c r="A641" s="104"/>
      <c r="B641" s="105"/>
      <c r="C641" s="106"/>
      <c r="D641" s="106"/>
      <c r="E641" s="106"/>
      <c r="F641" s="106"/>
      <c r="G641" s="113"/>
      <c r="H641" s="113"/>
      <c r="I641" s="106"/>
      <c r="J641" s="106"/>
      <c r="K641" s="106"/>
      <c r="L641" s="83"/>
      <c r="M641" s="83"/>
      <c r="N641" s="32"/>
    </row>
    <row r="642" ht="37.5" customHeight="1">
      <c r="A642" t="s" s="98">
        <v>864</v>
      </c>
      <c r="B642" s="107"/>
      <c r="C642" s="108"/>
      <c r="D642" s="115"/>
      <c r="E642" s="31"/>
      <c r="F642" s="115"/>
      <c r="G642" s="31"/>
      <c r="H642" s="118"/>
      <c r="I642" s="31"/>
      <c r="J642" s="115"/>
      <c r="K642" s="115"/>
      <c r="L642" s="115"/>
      <c r="M642" s="115"/>
      <c r="N642" s="32"/>
    </row>
    <row r="643" ht="30.95" customHeight="1">
      <c r="A643" t="s" s="17">
        <v>865</v>
      </c>
      <c r="B643" t="s" s="17">
        <v>866</v>
      </c>
      <c r="C643" t="s" s="17">
        <v>867</v>
      </c>
      <c r="D643" s="119"/>
      <c r="E643" s="31"/>
      <c r="F643" s="83"/>
      <c r="G643" s="31"/>
      <c r="H643" s="117"/>
      <c r="I643" s="31"/>
      <c r="J643" s="83"/>
      <c r="K643" s="83"/>
      <c r="L643" s="83"/>
      <c r="M643" s="83"/>
      <c r="N643" s="32"/>
    </row>
    <row r="644" ht="46.5" customHeight="1">
      <c r="A644" t="s" s="35">
        <v>98</v>
      </c>
      <c r="B644" t="s" s="35">
        <v>98</v>
      </c>
      <c r="C644" t="s" s="35">
        <v>635</v>
      </c>
      <c r="D644" s="119"/>
      <c r="E644" s="31"/>
      <c r="F644" s="83"/>
      <c r="G644" s="31"/>
      <c r="H644" s="117"/>
      <c r="I644" s="31"/>
      <c r="J644" s="83"/>
      <c r="K644" s="83"/>
      <c r="L644" s="83"/>
      <c r="M644" s="83"/>
      <c r="N644" s="32"/>
    </row>
    <row r="645" ht="30.95" customHeight="1">
      <c r="A645" t="s" s="35">
        <v>319</v>
      </c>
      <c r="B645" t="s" s="35">
        <v>319</v>
      </c>
      <c r="C645" t="s" s="35">
        <v>681</v>
      </c>
      <c r="D645" s="119"/>
      <c r="E645" s="31"/>
      <c r="F645" s="83"/>
      <c r="G645" s="31"/>
      <c r="H645" s="117"/>
      <c r="I645" s="31"/>
      <c r="J645" s="83"/>
      <c r="K645" s="83"/>
      <c r="L645" s="83"/>
      <c r="M645" s="83"/>
      <c r="N645" s="32"/>
    </row>
    <row r="646" ht="30.95" customHeight="1">
      <c r="A646" t="s" s="35">
        <v>483</v>
      </c>
      <c r="B646" t="s" s="35">
        <v>483</v>
      </c>
      <c r="C646" t="s" s="35">
        <v>768</v>
      </c>
      <c r="D646" s="119"/>
      <c r="E646" s="31"/>
      <c r="F646" s="83"/>
      <c r="G646" s="31"/>
      <c r="H646" s="117"/>
      <c r="I646" s="31"/>
      <c r="J646" s="83"/>
      <c r="K646" s="83"/>
      <c r="L646" s="83"/>
      <c r="M646" s="83"/>
      <c r="N646" s="32"/>
    </row>
    <row r="647" ht="62.1" customHeight="1">
      <c r="A647" t="s" s="35">
        <v>377</v>
      </c>
      <c r="B647" t="s" s="35">
        <v>377</v>
      </c>
      <c r="C647" t="s" s="35">
        <v>768</v>
      </c>
      <c r="D647" s="119"/>
      <c r="E647" s="31"/>
      <c r="F647" s="83"/>
      <c r="G647" s="31"/>
      <c r="H647" s="117"/>
      <c r="I647" s="31"/>
      <c r="J647" s="83"/>
      <c r="K647" s="83"/>
      <c r="L647" s="83"/>
      <c r="M647" s="83"/>
      <c r="N647" s="32"/>
    </row>
    <row r="648" ht="30.95" customHeight="1">
      <c r="A648" t="s" s="35">
        <v>868</v>
      </c>
      <c r="B648" t="s" s="35">
        <v>868</v>
      </c>
      <c r="C648" t="s" s="35">
        <v>733</v>
      </c>
      <c r="D648" s="119"/>
      <c r="E648" s="31"/>
      <c r="F648" s="83"/>
      <c r="G648" s="31"/>
      <c r="H648" s="117"/>
      <c r="I648" s="31"/>
      <c r="J648" s="83"/>
      <c r="K648" s="83"/>
      <c r="L648" s="83"/>
      <c r="M648" s="83"/>
      <c r="N648" s="32"/>
    </row>
    <row r="649" ht="30.95" customHeight="1">
      <c r="A649" t="s" s="35">
        <v>413</v>
      </c>
      <c r="B649" t="s" s="35">
        <v>413</v>
      </c>
      <c r="C649" t="s" s="35">
        <v>733</v>
      </c>
      <c r="D649" s="119"/>
      <c r="E649" s="31"/>
      <c r="F649" s="83"/>
      <c r="G649" s="31"/>
      <c r="H649" s="117"/>
      <c r="I649" s="31"/>
      <c r="J649" s="83"/>
      <c r="K649" s="83"/>
      <c r="L649" s="83"/>
      <c r="M649" s="83"/>
      <c r="N649" s="32"/>
    </row>
    <row r="650" ht="46.5" customHeight="1">
      <c r="A650" t="s" s="35">
        <v>424</v>
      </c>
      <c r="B650" t="s" s="35">
        <v>424</v>
      </c>
      <c r="C650" t="s" s="35">
        <v>733</v>
      </c>
      <c r="D650" s="119"/>
      <c r="E650" s="31"/>
      <c r="F650" s="83"/>
      <c r="G650" s="31"/>
      <c r="H650" s="117"/>
      <c r="I650" s="31"/>
      <c r="J650" s="83"/>
      <c r="K650" s="83"/>
      <c r="L650" s="83"/>
      <c r="M650" s="83"/>
      <c r="N650" s="32"/>
    </row>
    <row r="651" ht="46.5" customHeight="1">
      <c r="A651" t="s" s="35">
        <v>434</v>
      </c>
      <c r="B651" t="s" s="35">
        <v>434</v>
      </c>
      <c r="C651" t="s" s="35">
        <v>733</v>
      </c>
      <c r="D651" s="119"/>
      <c r="E651" s="31"/>
      <c r="F651" s="83"/>
      <c r="G651" s="31"/>
      <c r="H651" s="117"/>
      <c r="I651" s="31"/>
      <c r="J651" s="83"/>
      <c r="K651" s="83"/>
      <c r="L651" s="83"/>
      <c r="M651" s="83"/>
      <c r="N651" s="32"/>
    </row>
    <row r="652" ht="30.95" customHeight="1">
      <c r="A652" t="s" s="35">
        <v>466</v>
      </c>
      <c r="B652" t="s" s="35">
        <v>466</v>
      </c>
      <c r="C652" t="s" s="35">
        <v>768</v>
      </c>
      <c r="D652" s="119"/>
      <c r="E652" s="31"/>
      <c r="F652" s="83"/>
      <c r="G652" s="31"/>
      <c r="H652" s="117"/>
      <c r="I652" s="31"/>
      <c r="J652" s="83"/>
      <c r="K652" s="83"/>
      <c r="L652" s="83"/>
      <c r="M652" s="83"/>
      <c r="N652" s="32"/>
    </row>
    <row r="653" ht="46.5" customHeight="1">
      <c r="A653" t="s" s="35">
        <v>508</v>
      </c>
      <c r="B653" t="s" s="35">
        <v>508</v>
      </c>
      <c r="C653" t="s" s="35">
        <v>551</v>
      </c>
      <c r="D653" s="119"/>
      <c r="E653" s="31"/>
      <c r="F653" s="83"/>
      <c r="G653" s="31"/>
      <c r="H653" s="117"/>
      <c r="I653" s="31"/>
      <c r="J653" s="83"/>
      <c r="K653" s="83"/>
      <c r="L653" s="83"/>
      <c r="M653" s="83"/>
      <c r="N653" s="32"/>
    </row>
    <row r="654" ht="16.6" customHeight="1">
      <c r="A654" s="104"/>
      <c r="B654" s="105"/>
      <c r="C654" s="105"/>
      <c r="D654" s="83"/>
      <c r="E654" s="31"/>
      <c r="F654" s="83"/>
      <c r="G654" s="31"/>
      <c r="H654" s="117"/>
      <c r="I654" s="83"/>
      <c r="J654" s="83"/>
      <c r="K654" s="83"/>
      <c r="L654" s="83"/>
      <c r="M654" s="83"/>
      <c r="N654" s="32"/>
    </row>
    <row r="655" ht="37.5" customHeight="1">
      <c r="A655" t="s" s="98">
        <v>869</v>
      </c>
      <c r="B655" s="107"/>
      <c r="C655" s="107"/>
      <c r="D655" s="120"/>
      <c r="E655" s="31"/>
      <c r="F655" s="115"/>
      <c r="G655" s="31"/>
      <c r="H655" s="115"/>
      <c r="I655" s="115"/>
      <c r="J655" s="115"/>
      <c r="K655" s="115"/>
      <c r="L655" s="115"/>
      <c r="M655" s="115"/>
      <c r="N655" s="32"/>
    </row>
    <row r="656" ht="30.95" customHeight="1">
      <c r="A656" t="s" s="17">
        <v>870</v>
      </c>
      <c r="B656" t="s" s="17">
        <v>871</v>
      </c>
      <c r="C656" t="s" s="17">
        <v>872</v>
      </c>
      <c r="D656" s="119"/>
      <c r="E656" s="31"/>
      <c r="F656" s="83"/>
      <c r="G656" s="31"/>
      <c r="H656" s="83"/>
      <c r="I656" s="83"/>
      <c r="J656" s="83"/>
      <c r="K656" s="83"/>
      <c r="L656" s="83"/>
      <c r="M656" s="83"/>
      <c r="N656" s="32"/>
    </row>
    <row r="657" ht="16.6" customHeight="1">
      <c r="A657" t="s" s="35">
        <v>873</v>
      </c>
      <c r="B657" t="s" s="35">
        <v>248</v>
      </c>
      <c r="C657" t="s" s="35">
        <v>874</v>
      </c>
      <c r="D657" s="119"/>
      <c r="E657" s="31"/>
      <c r="F657" s="83"/>
      <c r="G657" s="31"/>
      <c r="H657" s="83"/>
      <c r="I657" s="83"/>
      <c r="J657" s="83"/>
      <c r="K657" s="83"/>
      <c r="L657" s="83"/>
      <c r="M657" s="83"/>
      <c r="N657" s="32"/>
    </row>
    <row r="658" ht="30.95" customHeight="1">
      <c r="A658" t="s" s="35">
        <v>875</v>
      </c>
      <c r="B658" t="s" s="35">
        <v>252</v>
      </c>
      <c r="C658" t="s" s="35">
        <v>876</v>
      </c>
      <c r="D658" s="119"/>
      <c r="E658" s="31"/>
      <c r="F658" s="83"/>
      <c r="G658" s="31"/>
      <c r="H658" s="83"/>
      <c r="I658" s="83"/>
      <c r="J658" s="83"/>
      <c r="K658" s="83"/>
      <c r="L658" s="83"/>
      <c r="M658" s="83"/>
      <c r="N658" s="32"/>
    </row>
    <row r="659" ht="46.5" customHeight="1">
      <c r="A659" t="s" s="35">
        <v>100</v>
      </c>
      <c r="B659" t="s" s="35">
        <v>255</v>
      </c>
      <c r="C659" t="s" s="35">
        <v>877</v>
      </c>
      <c r="D659" s="119"/>
      <c r="E659" s="31"/>
      <c r="F659" s="83"/>
      <c r="G659" s="31"/>
      <c r="H659" s="83"/>
      <c r="I659" s="83"/>
      <c r="J659" s="83"/>
      <c r="K659" s="83"/>
      <c r="L659" s="83"/>
      <c r="M659" s="83"/>
      <c r="N659" s="32"/>
    </row>
    <row r="660" ht="30.95" customHeight="1">
      <c r="A660" t="s" s="35">
        <v>878</v>
      </c>
      <c r="B660" t="s" s="35">
        <v>252</v>
      </c>
      <c r="C660" t="s" s="35">
        <v>876</v>
      </c>
      <c r="D660" s="119"/>
      <c r="E660" s="31"/>
      <c r="F660" s="83"/>
      <c r="G660" s="31"/>
      <c r="H660" s="83"/>
      <c r="I660" s="83"/>
      <c r="J660" s="83"/>
      <c r="K660" s="83"/>
      <c r="L660" s="83"/>
      <c r="M660" s="83"/>
      <c r="N660" s="32"/>
    </row>
    <row r="661" ht="30.95" customHeight="1">
      <c r="A661" t="s" s="35">
        <v>879</v>
      </c>
      <c r="B661" t="s" s="35">
        <v>252</v>
      </c>
      <c r="C661" t="s" s="35">
        <v>876</v>
      </c>
      <c r="D661" s="119"/>
      <c r="E661" s="31"/>
      <c r="F661" s="83"/>
      <c r="G661" s="31"/>
      <c r="H661" s="83"/>
      <c r="I661" s="83"/>
      <c r="J661" s="83"/>
      <c r="K661" s="83"/>
      <c r="L661" s="83"/>
      <c r="M661" s="83"/>
      <c r="N661" s="32"/>
    </row>
    <row r="662" ht="30.95" customHeight="1">
      <c r="A662" t="s" s="35">
        <v>880</v>
      </c>
      <c r="B662" t="s" s="35">
        <v>252</v>
      </c>
      <c r="C662" t="s" s="35">
        <v>876</v>
      </c>
      <c r="D662" s="119"/>
      <c r="E662" s="31"/>
      <c r="F662" s="83"/>
      <c r="G662" s="31"/>
      <c r="H662" s="83"/>
      <c r="I662" s="83"/>
      <c r="J662" s="83"/>
      <c r="K662" s="83"/>
      <c r="L662" s="83"/>
      <c r="M662" s="83"/>
      <c r="N662" s="32"/>
    </row>
    <row r="663" ht="16.6" customHeight="1">
      <c r="A663" s="104"/>
      <c r="B663" s="121"/>
      <c r="C663" s="106"/>
      <c r="D663" s="83"/>
      <c r="E663" s="31"/>
      <c r="F663" s="83"/>
      <c r="G663" s="31"/>
      <c r="H663" s="83"/>
      <c r="I663" s="83"/>
      <c r="J663" s="83"/>
      <c r="K663" s="83"/>
      <c r="L663" s="83"/>
      <c r="M663" s="83"/>
      <c r="N663" s="32"/>
    </row>
    <row r="664" ht="37.5" customHeight="1">
      <c r="A664" t="s" s="98">
        <v>881</v>
      </c>
      <c r="B664" s="122"/>
      <c r="C664" s="120"/>
      <c r="D664" s="115"/>
      <c r="E664" s="31"/>
      <c r="F664" s="115"/>
      <c r="G664" s="31"/>
      <c r="H664" s="115"/>
      <c r="I664" s="115"/>
      <c r="J664" s="115"/>
      <c r="K664" s="115"/>
      <c r="L664" s="115"/>
      <c r="M664" s="115"/>
      <c r="N664" s="32"/>
    </row>
    <row r="665" ht="30.95" customHeight="1">
      <c r="A665" t="s" s="17">
        <v>235</v>
      </c>
      <c r="B665" t="s" s="17">
        <v>866</v>
      </c>
      <c r="C665" s="119"/>
      <c r="D665" s="83"/>
      <c r="E665" s="31"/>
      <c r="F665" s="83"/>
      <c r="G665" s="31"/>
      <c r="H665" s="83"/>
      <c r="I665" s="83"/>
      <c r="J665" s="83"/>
      <c r="K665" s="83"/>
      <c r="L665" s="83"/>
      <c r="M665" s="83"/>
      <c r="N665" s="32"/>
    </row>
    <row r="666" ht="16.6" customHeight="1">
      <c r="A666" t="s" s="35">
        <v>81</v>
      </c>
      <c r="B666" t="b" s="103">
        <v>1</v>
      </c>
      <c r="C666" s="119"/>
      <c r="D666" s="83"/>
      <c r="E666" s="31"/>
      <c r="F666" s="83"/>
      <c r="G666" s="31"/>
      <c r="H666" s="83"/>
      <c r="I666" s="83"/>
      <c r="J666" s="83"/>
      <c r="K666" s="83"/>
      <c r="L666" s="83"/>
      <c r="M666" s="83"/>
      <c r="N666" s="32"/>
    </row>
    <row r="667" ht="16.6" customHeight="1">
      <c r="A667" t="s" s="35">
        <v>882</v>
      </c>
      <c r="B667" t="b" s="103">
        <v>0</v>
      </c>
      <c r="C667" s="119"/>
      <c r="D667" s="83"/>
      <c r="E667" s="31"/>
      <c r="F667" s="83"/>
      <c r="G667" s="31"/>
      <c r="H667" s="83"/>
      <c r="I667" s="83"/>
      <c r="J667" s="83"/>
      <c r="K667" s="83"/>
      <c r="L667" s="83"/>
      <c r="M667" s="83"/>
      <c r="N667" s="32"/>
    </row>
    <row r="668" ht="16.6" customHeight="1">
      <c r="A668" s="104"/>
      <c r="B668" s="121"/>
      <c r="C668" s="117"/>
      <c r="D668" s="83"/>
      <c r="E668" s="31"/>
      <c r="F668" s="83"/>
      <c r="G668" s="31"/>
      <c r="H668" s="31"/>
      <c r="I668" s="31"/>
      <c r="J668" s="31"/>
      <c r="K668" s="31"/>
      <c r="L668" s="31"/>
      <c r="M668" s="31"/>
      <c r="N668" s="32"/>
    </row>
    <row r="669" ht="37.5" customHeight="1">
      <c r="A669" t="s" s="98">
        <v>883</v>
      </c>
      <c r="B669" s="122"/>
      <c r="C669" s="123"/>
      <c r="D669" s="115"/>
      <c r="E669" s="31"/>
      <c r="F669" s="31"/>
      <c r="G669" s="31"/>
      <c r="H669" s="31"/>
      <c r="I669" s="31"/>
      <c r="J669" s="31"/>
      <c r="K669" s="31"/>
      <c r="L669" s="31"/>
      <c r="M669" s="31"/>
      <c r="N669" s="32"/>
    </row>
    <row r="670" ht="16.6" customHeight="1">
      <c r="A670" t="s" s="17">
        <v>884</v>
      </c>
      <c r="B670" s="97"/>
      <c r="C670" s="31"/>
      <c r="D670" s="83"/>
      <c r="E670" s="31"/>
      <c r="F670" s="31"/>
      <c r="G670" s="31"/>
      <c r="H670" s="31"/>
      <c r="I670" s="31"/>
      <c r="J670" s="31"/>
      <c r="K670" s="31"/>
      <c r="L670" s="31"/>
      <c r="M670" s="31"/>
      <c r="N670" s="32"/>
    </row>
    <row r="671" ht="16.6" customHeight="1">
      <c r="A671" t="s" s="35">
        <v>246</v>
      </c>
      <c r="B671" s="30"/>
      <c r="C671" s="31"/>
      <c r="D671" s="83"/>
      <c r="E671" s="83"/>
      <c r="F671" s="83"/>
      <c r="G671" s="117"/>
      <c r="H671" s="117"/>
      <c r="I671" s="31"/>
      <c r="J671" s="31"/>
      <c r="K671" s="31"/>
      <c r="L671" s="31"/>
      <c r="M671" s="31"/>
      <c r="N671" s="32"/>
    </row>
    <row r="672" ht="16.6" customHeight="1">
      <c r="A672" t="s" s="35">
        <v>261</v>
      </c>
      <c r="B672" s="30"/>
      <c r="C672" s="31"/>
      <c r="D672" s="83"/>
      <c r="E672" s="83"/>
      <c r="F672" s="83"/>
      <c r="G672" s="117"/>
      <c r="H672" s="117"/>
      <c r="I672" s="31"/>
      <c r="J672" s="31"/>
      <c r="K672" s="31"/>
      <c r="L672" s="31"/>
      <c r="M672" s="31"/>
      <c r="N672" s="32"/>
    </row>
    <row r="673" ht="16.6" customHeight="1">
      <c r="A673" t="s" s="35">
        <v>272</v>
      </c>
      <c r="B673" s="30"/>
      <c r="C673" s="31"/>
      <c r="D673" s="83"/>
      <c r="E673" s="83"/>
      <c r="F673" s="83"/>
      <c r="G673" s="117"/>
      <c r="H673" s="117"/>
      <c r="I673" s="31"/>
      <c r="J673" s="31"/>
      <c r="K673" s="31"/>
      <c r="L673" s="31"/>
      <c r="M673" s="31"/>
      <c r="N673" s="32"/>
    </row>
    <row r="674" ht="16.6" customHeight="1">
      <c r="A674" t="s" s="35">
        <v>281</v>
      </c>
      <c r="B674" s="30"/>
      <c r="C674" s="31"/>
      <c r="D674" s="83"/>
      <c r="E674" s="83"/>
      <c r="F674" s="83"/>
      <c r="G674" s="117"/>
      <c r="H674" s="117"/>
      <c r="I674" s="31"/>
      <c r="J674" s="31"/>
      <c r="K674" s="31"/>
      <c r="L674" s="31"/>
      <c r="M674" s="31"/>
      <c r="N674" s="32"/>
    </row>
    <row r="675" ht="16.6" customHeight="1">
      <c r="A675" t="s" s="35">
        <v>288</v>
      </c>
      <c r="B675" s="30"/>
      <c r="C675" s="31"/>
      <c r="D675" s="83"/>
      <c r="E675" s="83"/>
      <c r="F675" s="83"/>
      <c r="G675" s="117"/>
      <c r="H675" s="117"/>
      <c r="I675" s="31"/>
      <c r="J675" s="31"/>
      <c r="K675" s="31"/>
      <c r="L675" s="31"/>
      <c r="M675" s="31"/>
      <c r="N675" s="32"/>
    </row>
    <row r="676" ht="16.6" customHeight="1">
      <c r="A676" t="s" s="35">
        <v>295</v>
      </c>
      <c r="B676" s="30"/>
      <c r="C676" s="31"/>
      <c r="D676" s="83"/>
      <c r="E676" s="83"/>
      <c r="F676" s="83"/>
      <c r="G676" s="117"/>
      <c r="H676" s="117"/>
      <c r="I676" s="31"/>
      <c r="J676" s="31"/>
      <c r="K676" s="31"/>
      <c r="L676" s="31"/>
      <c r="M676" s="31"/>
      <c r="N676" s="32"/>
    </row>
    <row r="677" ht="16.6" customHeight="1">
      <c r="A677" t="s" s="35">
        <v>885</v>
      </c>
      <c r="B677" s="30"/>
      <c r="C677" s="31"/>
      <c r="D677" s="83"/>
      <c r="E677" s="83"/>
      <c r="F677" s="83"/>
      <c r="G677" s="117"/>
      <c r="H677" s="117"/>
      <c r="I677" s="31"/>
      <c r="J677" s="31"/>
      <c r="K677" s="31"/>
      <c r="L677" s="31"/>
      <c r="M677" s="31"/>
      <c r="N677" s="32"/>
    </row>
    <row r="678" ht="16.6" customHeight="1">
      <c r="A678" t="s" s="35">
        <v>301</v>
      </c>
      <c r="B678" s="30"/>
      <c r="C678" s="31"/>
      <c r="D678" s="83"/>
      <c r="E678" s="83"/>
      <c r="F678" s="83"/>
      <c r="G678" s="117"/>
      <c r="H678" s="117"/>
      <c r="I678" s="31"/>
      <c r="J678" s="31"/>
      <c r="K678" s="31"/>
      <c r="L678" s="31"/>
      <c r="M678" s="31"/>
      <c r="N678" s="32"/>
    </row>
    <row r="679" ht="16.6" customHeight="1">
      <c r="A679" t="s" s="35">
        <v>312</v>
      </c>
      <c r="B679" s="30"/>
      <c r="C679" s="31"/>
      <c r="D679" s="83"/>
      <c r="E679" s="83"/>
      <c r="F679" s="83"/>
      <c r="G679" s="117"/>
      <c r="H679" s="117"/>
      <c r="I679" s="31"/>
      <c r="J679" s="31"/>
      <c r="K679" s="31"/>
      <c r="L679" s="31"/>
      <c r="M679" s="31"/>
      <c r="N679" s="32"/>
    </row>
    <row r="680" ht="16.6" customHeight="1">
      <c r="A680" t="s" s="35">
        <v>813</v>
      </c>
      <c r="B680" s="30"/>
      <c r="C680" s="31"/>
      <c r="D680" s="83"/>
      <c r="E680" s="83"/>
      <c r="F680" s="83"/>
      <c r="G680" s="117"/>
      <c r="H680" s="117"/>
      <c r="I680" s="31"/>
      <c r="J680" s="31"/>
      <c r="K680" s="31"/>
      <c r="L680" s="31"/>
      <c r="M680" s="31"/>
      <c r="N680" s="32"/>
    </row>
    <row r="681" ht="16.6" customHeight="1">
      <c r="A681" t="s" s="35">
        <v>817</v>
      </c>
      <c r="B681" s="30"/>
      <c r="C681" s="31"/>
      <c r="D681" s="83"/>
      <c r="E681" s="83"/>
      <c r="F681" s="83"/>
      <c r="G681" s="117"/>
      <c r="H681" s="117"/>
      <c r="I681" s="31"/>
      <c r="J681" s="31"/>
      <c r="K681" s="31"/>
      <c r="L681" s="31"/>
      <c r="M681" s="31"/>
      <c r="N681" s="32"/>
    </row>
    <row r="682" ht="16.6" customHeight="1">
      <c r="A682" t="s" s="35">
        <v>819</v>
      </c>
      <c r="B682" s="30"/>
      <c r="C682" s="31"/>
      <c r="D682" s="83"/>
      <c r="E682" s="83"/>
      <c r="F682" s="83"/>
      <c r="G682" s="117"/>
      <c r="H682" s="117"/>
      <c r="I682" s="31"/>
      <c r="J682" s="31"/>
      <c r="K682" s="31"/>
      <c r="L682" s="31"/>
      <c r="M682" s="31"/>
      <c r="N682" s="32"/>
    </row>
    <row r="683" ht="16.6" customHeight="1">
      <c r="A683" t="s" s="35">
        <v>821</v>
      </c>
      <c r="B683" s="30"/>
      <c r="C683" s="31"/>
      <c r="D683" s="83"/>
      <c r="E683" s="83"/>
      <c r="F683" s="83"/>
      <c r="G683" s="117"/>
      <c r="H683" s="117"/>
      <c r="I683" s="31"/>
      <c r="J683" s="31"/>
      <c r="K683" s="31"/>
      <c r="L683" s="31"/>
      <c r="M683" s="31"/>
      <c r="N683" s="32"/>
    </row>
    <row r="684" ht="16.6" customHeight="1">
      <c r="A684" t="s" s="35">
        <v>109</v>
      </c>
      <c r="B684" s="30"/>
      <c r="C684" s="31"/>
      <c r="D684" s="83"/>
      <c r="E684" s="83"/>
      <c r="F684" s="83"/>
      <c r="G684" s="117"/>
      <c r="H684" s="117"/>
      <c r="I684" s="31"/>
      <c r="J684" s="31"/>
      <c r="K684" s="31"/>
      <c r="L684" s="31"/>
      <c r="M684" s="31"/>
      <c r="N684" s="32"/>
    </row>
    <row r="685" ht="16.6" customHeight="1">
      <c r="A685" t="s" s="35">
        <v>824</v>
      </c>
      <c r="B685" s="30"/>
      <c r="C685" s="31"/>
      <c r="D685" s="83"/>
      <c r="E685" s="83"/>
      <c r="F685" s="83"/>
      <c r="G685" s="117"/>
      <c r="H685" s="117"/>
      <c r="I685" s="31"/>
      <c r="J685" s="31"/>
      <c r="K685" s="31"/>
      <c r="L685" s="31"/>
      <c r="M685" s="31"/>
      <c r="N685" s="32"/>
    </row>
    <row r="686" ht="16.6" customHeight="1">
      <c r="A686" t="s" s="35">
        <v>826</v>
      </c>
      <c r="B686" s="30"/>
      <c r="C686" s="31"/>
      <c r="D686" s="83"/>
      <c r="E686" s="83"/>
      <c r="F686" s="83"/>
      <c r="G686" s="117"/>
      <c r="H686" s="117"/>
      <c r="I686" s="31"/>
      <c r="J686" s="31"/>
      <c r="K686" s="31"/>
      <c r="L686" s="31"/>
      <c r="M686" s="31"/>
      <c r="N686" s="32"/>
    </row>
    <row r="687" ht="16.6" customHeight="1">
      <c r="A687" t="s" s="124">
        <v>815</v>
      </c>
      <c r="B687" s="30"/>
      <c r="C687" s="31"/>
      <c r="D687" s="83"/>
      <c r="E687" s="83"/>
      <c r="F687" s="83"/>
      <c r="G687" s="117"/>
      <c r="H687" s="117"/>
      <c r="I687" s="31"/>
      <c r="J687" s="31"/>
      <c r="K687" s="31"/>
      <c r="L687" s="31"/>
      <c r="M687" s="31"/>
      <c r="N687" s="32"/>
    </row>
    <row r="688" ht="13.55" customHeight="1">
      <c r="A688" s="125"/>
      <c r="B688" s="100"/>
      <c r="C688" s="31"/>
      <c r="D688" s="31"/>
      <c r="E688" s="31"/>
      <c r="F688" s="31"/>
      <c r="G688" s="31"/>
      <c r="H688" s="31"/>
      <c r="I688" s="31"/>
      <c r="J688" s="31"/>
      <c r="K688" s="31"/>
      <c r="L688" s="31"/>
      <c r="M688" s="31"/>
      <c r="N688" s="32"/>
    </row>
    <row r="689" ht="37.5" customHeight="1">
      <c r="A689" t="s" s="98">
        <v>886</v>
      </c>
      <c r="B689" s="126"/>
      <c r="C689" s="30"/>
      <c r="D689" s="31"/>
      <c r="E689" s="31"/>
      <c r="F689" s="31"/>
      <c r="G689" s="31"/>
      <c r="H689" s="31"/>
      <c r="I689" s="31"/>
      <c r="J689" s="31"/>
      <c r="K689" s="31"/>
      <c r="L689" s="31"/>
      <c r="M689" s="31"/>
      <c r="N689" s="32"/>
    </row>
    <row r="690" ht="16.6" customHeight="1">
      <c r="A690" t="s" s="17">
        <v>887</v>
      </c>
      <c r="B690" s="97"/>
      <c r="C690" s="31"/>
      <c r="D690" s="31"/>
      <c r="E690" s="31"/>
      <c r="F690" s="31"/>
      <c r="G690" s="31"/>
      <c r="H690" s="31"/>
      <c r="I690" s="31"/>
      <c r="J690" s="31"/>
      <c r="K690" s="31"/>
      <c r="L690" s="31"/>
      <c r="M690" s="31"/>
      <c r="N690" s="32"/>
    </row>
    <row r="691" ht="16.6" customHeight="1">
      <c r="A691" t="s" s="35">
        <v>246</v>
      </c>
      <c r="B691" s="30"/>
      <c r="C691" s="31"/>
      <c r="D691" s="31"/>
      <c r="E691" s="31"/>
      <c r="F691" s="31"/>
      <c r="G691" s="31"/>
      <c r="H691" s="31"/>
      <c r="I691" s="31"/>
      <c r="J691" s="31"/>
      <c r="K691" s="31"/>
      <c r="L691" s="31"/>
      <c r="M691" s="31"/>
      <c r="N691" s="32"/>
    </row>
    <row r="692" ht="16.6" customHeight="1">
      <c r="A692" t="s" s="35">
        <v>261</v>
      </c>
      <c r="B692" s="30"/>
      <c r="C692" s="31"/>
      <c r="D692" s="31"/>
      <c r="E692" s="31"/>
      <c r="F692" s="31"/>
      <c r="G692" s="31"/>
      <c r="H692" s="31"/>
      <c r="I692" s="31"/>
      <c r="J692" s="31"/>
      <c r="K692" s="31"/>
      <c r="L692" s="31"/>
      <c r="M692" s="31"/>
      <c r="N692" s="32"/>
    </row>
    <row r="693" ht="16.6" customHeight="1">
      <c r="A693" t="s" s="35">
        <v>272</v>
      </c>
      <c r="B693" s="30"/>
      <c r="C693" s="31"/>
      <c r="D693" s="31"/>
      <c r="E693" s="31"/>
      <c r="F693" s="31"/>
      <c r="G693" s="31"/>
      <c r="H693" s="31"/>
      <c r="I693" s="31"/>
      <c r="J693" s="31"/>
      <c r="K693" s="31"/>
      <c r="L693" s="31"/>
      <c r="M693" s="31"/>
      <c r="N693" s="32"/>
    </row>
    <row r="694" ht="16.6" customHeight="1">
      <c r="A694" t="s" s="35">
        <v>281</v>
      </c>
      <c r="B694" s="30"/>
      <c r="C694" s="31"/>
      <c r="D694" s="31"/>
      <c r="E694" s="31"/>
      <c r="F694" s="31"/>
      <c r="G694" s="31"/>
      <c r="H694" s="31"/>
      <c r="I694" s="31"/>
      <c r="J694" s="31"/>
      <c r="K694" s="31"/>
      <c r="L694" s="31"/>
      <c r="M694" s="31"/>
      <c r="N694" s="32"/>
    </row>
    <row r="695" ht="16.6" customHeight="1">
      <c r="A695" t="s" s="35">
        <v>288</v>
      </c>
      <c r="B695" s="30"/>
      <c r="C695" s="31"/>
      <c r="D695" s="31"/>
      <c r="E695" s="31"/>
      <c r="F695" s="31"/>
      <c r="G695" s="31"/>
      <c r="H695" s="31"/>
      <c r="I695" s="31"/>
      <c r="J695" s="31"/>
      <c r="K695" s="31"/>
      <c r="L695" s="31"/>
      <c r="M695" s="31"/>
      <c r="N695" s="32"/>
    </row>
    <row r="696" ht="16.6" customHeight="1">
      <c r="A696" t="s" s="35">
        <v>295</v>
      </c>
      <c r="B696" s="30"/>
      <c r="C696" s="31"/>
      <c r="D696" s="31"/>
      <c r="E696" s="31"/>
      <c r="F696" s="31"/>
      <c r="G696" s="31"/>
      <c r="H696" s="31"/>
      <c r="I696" s="31"/>
      <c r="J696" s="31"/>
      <c r="K696" s="31"/>
      <c r="L696" s="31"/>
      <c r="M696" s="31"/>
      <c r="N696" s="32"/>
    </row>
    <row r="697" ht="16.6" customHeight="1">
      <c r="A697" t="s" s="35">
        <v>301</v>
      </c>
      <c r="B697" s="30"/>
      <c r="C697" s="31"/>
      <c r="D697" s="31"/>
      <c r="E697" s="31"/>
      <c r="F697" s="31"/>
      <c r="G697" s="31"/>
      <c r="H697" s="31"/>
      <c r="I697" s="31"/>
      <c r="J697" s="31"/>
      <c r="K697" s="31"/>
      <c r="L697" s="31"/>
      <c r="M697" s="31"/>
      <c r="N697" s="32"/>
    </row>
    <row r="698" ht="16.6" customHeight="1">
      <c r="A698" t="s" s="35">
        <v>312</v>
      </c>
      <c r="B698" s="30"/>
      <c r="C698" s="31"/>
      <c r="D698" s="31"/>
      <c r="E698" s="31"/>
      <c r="F698" s="31"/>
      <c r="G698" s="31"/>
      <c r="H698" s="31"/>
      <c r="I698" s="31"/>
      <c r="J698" s="31"/>
      <c r="K698" s="31"/>
      <c r="L698" s="31"/>
      <c r="M698" s="31"/>
      <c r="N698" s="32"/>
    </row>
    <row r="699" ht="16.6" customHeight="1">
      <c r="A699" t="s" s="35">
        <v>813</v>
      </c>
      <c r="B699" s="30"/>
      <c r="C699" s="31"/>
      <c r="D699" s="31"/>
      <c r="E699" s="31"/>
      <c r="F699" s="31"/>
      <c r="G699" s="31"/>
      <c r="H699" s="31"/>
      <c r="I699" s="31"/>
      <c r="J699" s="31"/>
      <c r="K699" s="31"/>
      <c r="L699" s="31"/>
      <c r="M699" s="31"/>
      <c r="N699" s="32"/>
    </row>
    <row r="700" ht="16.6" customHeight="1">
      <c r="A700" t="s" s="35">
        <v>817</v>
      </c>
      <c r="B700" s="30"/>
      <c r="C700" s="31"/>
      <c r="D700" s="31"/>
      <c r="E700" s="31"/>
      <c r="F700" s="31"/>
      <c r="G700" s="31"/>
      <c r="H700" s="31"/>
      <c r="I700" s="31"/>
      <c r="J700" s="31"/>
      <c r="K700" s="31"/>
      <c r="L700" s="31"/>
      <c r="M700" s="31"/>
      <c r="N700" s="32"/>
    </row>
    <row r="701" ht="16.6" customHeight="1">
      <c r="A701" t="s" s="35">
        <v>819</v>
      </c>
      <c r="B701" s="30"/>
      <c r="C701" s="31"/>
      <c r="D701" s="31"/>
      <c r="E701" s="31"/>
      <c r="F701" s="31"/>
      <c r="G701" s="31"/>
      <c r="H701" s="31"/>
      <c r="I701" s="31"/>
      <c r="J701" s="31"/>
      <c r="K701" s="31"/>
      <c r="L701" s="31"/>
      <c r="M701" s="31"/>
      <c r="N701" s="32"/>
    </row>
    <row r="702" ht="16.6" customHeight="1">
      <c r="A702" t="s" s="35">
        <v>821</v>
      </c>
      <c r="B702" s="30"/>
      <c r="C702" s="31"/>
      <c r="D702" s="31"/>
      <c r="E702" s="31"/>
      <c r="F702" s="31"/>
      <c r="G702" s="31"/>
      <c r="H702" s="31"/>
      <c r="I702" s="31"/>
      <c r="J702" s="31"/>
      <c r="K702" s="31"/>
      <c r="L702" s="31"/>
      <c r="M702" s="31"/>
      <c r="N702" s="32"/>
    </row>
    <row r="703" ht="16.6" customHeight="1">
      <c r="A703" t="s" s="35">
        <v>109</v>
      </c>
      <c r="B703" s="30"/>
      <c r="C703" s="31"/>
      <c r="D703" s="31"/>
      <c r="E703" s="31"/>
      <c r="F703" s="31"/>
      <c r="G703" s="31"/>
      <c r="H703" s="31"/>
      <c r="I703" s="31"/>
      <c r="J703" s="31"/>
      <c r="K703" s="31"/>
      <c r="L703" s="31"/>
      <c r="M703" s="31"/>
      <c r="N703" s="32"/>
    </row>
    <row r="704" ht="16.6" customHeight="1">
      <c r="A704" t="s" s="35">
        <v>824</v>
      </c>
      <c r="B704" s="30"/>
      <c r="C704" s="31"/>
      <c r="D704" s="31"/>
      <c r="E704" s="31"/>
      <c r="F704" s="31"/>
      <c r="G704" s="31"/>
      <c r="H704" s="31"/>
      <c r="I704" s="31"/>
      <c r="J704" s="31"/>
      <c r="K704" s="31"/>
      <c r="L704" s="31"/>
      <c r="M704" s="31"/>
      <c r="N704" s="32"/>
    </row>
    <row r="705" ht="16.6" customHeight="1">
      <c r="A705" t="s" s="35">
        <v>826</v>
      </c>
      <c r="B705" s="30"/>
      <c r="C705" s="31"/>
      <c r="D705" s="31"/>
      <c r="E705" s="31"/>
      <c r="F705" s="31"/>
      <c r="G705" s="31"/>
      <c r="H705" s="31"/>
      <c r="I705" s="31"/>
      <c r="J705" s="31"/>
      <c r="K705" s="31"/>
      <c r="L705" s="31"/>
      <c r="M705" s="31"/>
      <c r="N705" s="32"/>
    </row>
    <row r="706" ht="16.6" customHeight="1">
      <c r="A706" t="s" s="35">
        <v>815</v>
      </c>
      <c r="B706" s="30"/>
      <c r="C706" s="31"/>
      <c r="D706" s="31"/>
      <c r="E706" s="31"/>
      <c r="F706" s="31"/>
      <c r="G706" s="31"/>
      <c r="H706" s="31"/>
      <c r="I706" s="31"/>
      <c r="J706" s="31"/>
      <c r="K706" s="31"/>
      <c r="L706" s="31"/>
      <c r="M706" s="31"/>
      <c r="N706" s="32"/>
    </row>
    <row r="707" ht="13.55" customHeight="1">
      <c r="A707" s="125"/>
      <c r="B707" s="31"/>
      <c r="C707" s="31"/>
      <c r="D707" s="31"/>
      <c r="E707" s="31"/>
      <c r="F707" s="31"/>
      <c r="G707" s="31"/>
      <c r="H707" s="31"/>
      <c r="I707" s="31"/>
      <c r="J707" s="31"/>
      <c r="K707" s="31"/>
      <c r="L707" s="31"/>
      <c r="M707" s="31"/>
      <c r="N707" s="32"/>
    </row>
    <row r="708" ht="37.5" customHeight="1">
      <c r="A708" t="s" s="98">
        <v>888</v>
      </c>
      <c r="B708" s="30"/>
      <c r="C708" s="31"/>
      <c r="D708" s="31"/>
      <c r="E708" s="31"/>
      <c r="F708" s="31"/>
      <c r="G708" s="31"/>
      <c r="H708" s="31"/>
      <c r="I708" s="31"/>
      <c r="J708" s="31"/>
      <c r="K708" s="31"/>
      <c r="L708" s="31"/>
      <c r="M708" s="31"/>
      <c r="N708" s="32"/>
    </row>
    <row r="709" ht="16.6" customHeight="1">
      <c r="A709" t="s" s="17">
        <v>889</v>
      </c>
      <c r="B709" s="30"/>
      <c r="C709" s="31"/>
      <c r="D709" s="31"/>
      <c r="E709" s="31"/>
      <c r="F709" s="31"/>
      <c r="G709" s="31"/>
      <c r="H709" s="31"/>
      <c r="I709" s="31"/>
      <c r="J709" s="31"/>
      <c r="K709" s="31"/>
      <c r="L709" s="31"/>
      <c r="M709" s="31"/>
      <c r="N709" s="32"/>
    </row>
    <row r="710" ht="16.6" customHeight="1">
      <c r="A710" t="str" s="42" cm="1">
        <f t="array" ref="A710">_xlfn.SORT(_xlfn.UNIQUE(_xlfn.FILTER('Nutrients_from_future_land_use'!$A$5:$A$21,'Nutrients_from_future_land_use'!$A$5:$A$21&lt;&gt;"")))</f>
        <v>Residential urban land</v>
      </c>
      <c r="B710" s="127"/>
      <c r="C710" s="52"/>
      <c r="D710" s="52"/>
      <c r="E710" s="52"/>
      <c r="F710" s="52"/>
      <c r="G710" s="52"/>
      <c r="H710" s="52"/>
      <c r="I710" s="52"/>
      <c r="J710" s="52"/>
      <c r="K710" s="52"/>
      <c r="L710" s="52"/>
      <c r="M710" s="52"/>
      <c r="N710" s="53"/>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