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https://whitepeakplanning.sharepoint.com/sites/ProjectsLive/Shared Documents/2023.003 Southleigh/Application Submissions/Final Planning Application/Nutrient Calculator/"/>
    </mc:Choice>
  </mc:AlternateContent>
  <xr:revisionPtr revIDLastSave="4" documentId="13_ncr:1_{7899859C-893D-44E8-9B94-9574DF727A04}" xr6:coauthVersionLast="47" xr6:coauthVersionMax="47" xr10:uidLastSave="{FC26B4DB-2D7D-440E-A8ED-A9E66C819446}"/>
  <workbookProtection workbookAlgorithmName="SHA-512" workbookHashValue="Ss1sOwOIrQMho/unXqpoABDOGz2yxHnY7QD+VC57ObMeBzC+nSWY8smQKelnRTOzP3k6zP3GAfQMwAAimin5sA==" workbookSaltValue="wMRKrwPSkiOeux8Sn7ML3g==" workbookSpinCount="100000" lockStructure="1"/>
  <bookViews>
    <workbookView minimized="1" xWindow="-25425" yWindow="2040" windowWidth="21600" windowHeight="11295" tabRatio="801" firstSheet="3"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7" i="22"/>
  <c r="G8" i="22"/>
  <c r="G9" i="22"/>
  <c r="G10" i="22"/>
  <c r="G11" i="22"/>
  <c r="G12" i="22"/>
  <c r="G13" i="22"/>
  <c r="G14" i="22"/>
  <c r="G15" i="22"/>
  <c r="G16" i="22"/>
  <c r="G17" i="22"/>
  <c r="G18" i="22"/>
  <c r="G19" i="22"/>
  <c r="G20" i="22"/>
  <c r="G21" i="22"/>
  <c r="G22" i="22"/>
  <c r="G23" i="22"/>
  <c r="G24" i="22"/>
  <c r="G25" i="22"/>
  <c r="G26" i="22"/>
  <c r="G27" i="22"/>
  <c r="G28" i="22"/>
  <c r="G29" i="22"/>
  <c r="D7" i="22"/>
  <c r="D8" i="22"/>
  <c r="D9" i="22"/>
  <c r="D10" i="22"/>
  <c r="D11" i="22"/>
  <c r="D12" i="22"/>
  <c r="D13" i="22"/>
  <c r="D14" i="22"/>
  <c r="D15" i="22"/>
  <c r="D16" i="22"/>
  <c r="D17" i="22"/>
  <c r="D18" i="22"/>
  <c r="D19" i="22"/>
  <c r="D20" i="22"/>
  <c r="D21" i="22"/>
  <c r="D22" i="22"/>
  <c r="D23" i="22"/>
  <c r="D24" i="22"/>
  <c r="D25" i="22"/>
  <c r="D26" i="22"/>
  <c r="D27" i="22"/>
  <c r="D28" i="22"/>
  <c r="D29" i="22"/>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H608" i="3" s="1"/>
  <c r="C84" i="3"/>
  <c r="C83" i="3"/>
  <c r="C5" i="9" l="1"/>
  <c r="D5" i="22" s="1"/>
  <c r="G5" i="22" s="1"/>
  <c r="C7" i="9"/>
  <c r="D6" i="22" s="1"/>
  <c r="G6" i="22" s="1"/>
  <c r="C8" i="9"/>
  <c r="C9" i="9"/>
  <c r="C13" i="8"/>
  <c r="C14" i="8"/>
  <c r="C6" i="9"/>
  <c r="D30" i="22" l="1"/>
  <c r="B5" i="10"/>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<sst xmlns="http://schemas.openxmlformats.org/spreadsheetml/2006/main" count="3033" uniqueCount="843">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</sst>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7" zoomScaleNormal="100" workbookViewId="0">
      <selection activeCell="B4" sqref="B4"/>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70" zoomScaleNormal="70" workbookViewId="0">
      <selection activeCell="D14" sqref="D14"/>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46753</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1800</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4320</v>
      </c>
    </row>
    <row r="18" spans="1:2" ht="20.25" customHeight="1" x14ac:dyDescent="0.25">
      <c r="A18" s="17" t="s">
        <v>79</v>
      </c>
      <c r="B18" s="31">
        <f>IFERROR(B17*B7,0)</f>
        <v>518400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1312.17</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6" zoomScale="85" zoomScaleNormal="85" workbookViewId="0">
      <selection activeCell="B14" sqref="B14"/>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467</v>
      </c>
      <c r="F5" s="37"/>
    </row>
    <row r="6" spans="1:6" ht="23.25" customHeight="1" x14ac:dyDescent="0.25">
      <c r="A6" s="17" t="s">
        <v>84</v>
      </c>
      <c r="B6" s="43" t="s">
        <v>832</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224</v>
      </c>
      <c r="B11" s="25">
        <v>63.46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1340.6175825199484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t="s">
        <v>268</v>
      </c>
      <c r="B12" s="25">
        <v>37.299999999999997</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418.41559465542861</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t="s">
        <v>772</v>
      </c>
      <c r="B13" s="25">
        <v>4.4000000000000004</v>
      </c>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13.200000000000001</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t="s">
        <v>776</v>
      </c>
      <c r="B14" s="25">
        <v>0.69</v>
      </c>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4.9711864033234381</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105.85</v>
      </c>
      <c r="C28" s="39">
        <f>SUM(C11:C27)</f>
        <v>1777.2043635787004</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70" zoomScaleNormal="70" workbookViewId="0">
      <selection activeCell="C5" sqref="C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51.39</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694.20997083367263</v>
      </c>
    </row>
    <row r="6" spans="1:3" ht="23.25" customHeight="1" x14ac:dyDescent="0.2">
      <c r="A6" s="59" t="s">
        <v>770</v>
      </c>
      <c r="B6" s="60">
        <v>50.47</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151.41</v>
      </c>
    </row>
    <row r="7" spans="1:3" ht="23.25" customHeight="1" x14ac:dyDescent="0.2">
      <c r="A7" s="59" t="s">
        <v>776</v>
      </c>
      <c r="B7" s="60">
        <v>1.98</v>
      </c>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14.265143592145519</v>
      </c>
    </row>
    <row r="8" spans="1:3" ht="23.25" customHeight="1" x14ac:dyDescent="0.2">
      <c r="A8" s="59" t="s">
        <v>777</v>
      </c>
      <c r="B8" s="60">
        <v>1.61</v>
      </c>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12.8204280927815</v>
      </c>
    </row>
    <row r="9" spans="1:3" ht="23.25" customHeight="1" x14ac:dyDescent="0.2">
      <c r="A9" s="59" t="s">
        <v>771</v>
      </c>
      <c r="B9" s="60">
        <v>0.4</v>
      </c>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6.1849506229219271</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105.85000000000001</v>
      </c>
      <c r="C22" s="54">
        <f>SUM(C5:C21)</f>
        <v>878.89049314152157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22" zoomScaleNormal="100" workbookViewId="0">
      <selection activeCell="F7" sqref="F7"/>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election activeCell="C10" sqref="C10"/>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1312.17</v>
      </c>
    </row>
    <row r="6" spans="1:4" ht="23.25" customHeight="1" x14ac:dyDescent="0.25">
      <c r="A6" s="17" t="s">
        <v>111</v>
      </c>
      <c r="B6" s="72">
        <f>IFERROR(Nutrients_from_future_land_use!C22-SuDS!G30-Nutrients_from_current_land_use!C28,0)</f>
        <v>-898.31387043717882</v>
      </c>
    </row>
    <row r="7" spans="1:4" ht="23.25" customHeight="1" x14ac:dyDescent="0.25">
      <c r="A7" s="17" t="s">
        <v>112</v>
      </c>
      <c r="B7" s="72">
        <f>IFERROR(B5+B6,0)</f>
        <v>413.85612956282125</v>
      </c>
    </row>
    <row r="8" spans="1:4" ht="23.25" customHeight="1" x14ac:dyDescent="0.25">
      <c r="A8" s="17" t="s">
        <v>113</v>
      </c>
      <c r="B8" s="72">
        <f>IFERROR(IF(B7&lt;0,B7,B7*1.2),0)</f>
        <v>496.62735547538546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496.63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4"/>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A714">_xlfn._xlws.SORT(_xlfn.UNIQUE(_xlfn._xlws.FILTER(Nutrients_from_future_land_use!$A$5:$A$21,Nutrients_from_future_land_use!$A$5:$A$21&lt;&gt;"")))</f>
        <v>Commercial/industrial urban land</v>
      </c>
    </row>
    <row r="711" spans="1:1" x14ac:dyDescent="0.2">
      <c r="A711" s="81" t="str">
        <v>Community food growing</v>
      </c>
    </row>
    <row r="712" spans="1:1" x14ac:dyDescent="0.2">
      <c r="A712" s="81" t="str">
        <v>Greenspace</v>
      </c>
    </row>
    <row r="713" spans="1:1" x14ac:dyDescent="0.2">
      <c r="A713" s="81" t="str">
        <v>Open urban land</v>
      </c>
    </row>
    <row r="714" spans="1:1" x14ac:dyDescent="0.2">
      <c r="A714"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09D1F5DD02C84683F8E0F60034C5B5" ma:contentTypeVersion="19" ma:contentTypeDescription="Create a new document." ma:contentTypeScope="" ma:versionID="fe8ffcde27a1dd0a31ae665685cf3e4e">
  <xsd:schema xmlns:xsd="http://www.w3.org/2001/XMLSchema" xmlns:xs="http://www.w3.org/2001/XMLSchema" xmlns:p="http://schemas.microsoft.com/office/2006/metadata/properties" xmlns:ns2="5ac6c1b8-d098-42b4-b2bb-e6380a203255" xmlns:ns3="277a4efc-b335-4715-a85e-c272f7b3e403" targetNamespace="http://schemas.microsoft.com/office/2006/metadata/properties" ma:root="true" ma:fieldsID="b3b3e8c7fb444c2abcef88199d962d99" ns2:_="" ns3:_="">
    <xsd:import namespace="5ac6c1b8-d098-42b4-b2bb-e6380a203255"/>
    <xsd:import namespace="277a4efc-b335-4715-a85e-c272f7b3e4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6c1b8-d098-42b4-b2bb-e6380a2032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ee0314-c260-4c44-8daf-23597e0ac3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a4efc-b335-4715-a85e-c272f7b3e40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8437c97-f0b7-4e13-a2c1-e408f46d4c86}" ma:internalName="TaxCatchAll" ma:showField="CatchAllData" ma:web="277a4efc-b335-4715-a85e-c272f7b3e4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277a4efc-b335-4715-a85e-c272f7b3e403" xsi:nil="true"/>
    <lcf76f155ced4ddcb4097134ff3c332f xmlns="5ac6c1b8-d098-42b4-b2bb-e6380a203255">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26AAB8-5416-4172-B730-EF1370D5F6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6c1b8-d098-42b4-b2bb-e6380a203255"/>
    <ds:schemaRef ds:uri="277a4efc-b335-4715-a85e-c272f7b3e4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277a4efc-b335-4715-a85e-c272f7b3e403"/>
    <ds:schemaRef ds:uri="5ac6c1b8-d098-42b4-b2bb-e6380a203255"/>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Jocelyn Pellegram</cp:lastModifiedBy>
  <cp:revision/>
  <dcterms:created xsi:type="dcterms:W3CDTF">2021-10-14T13:24:34Z</dcterms:created>
  <dcterms:modified xsi:type="dcterms:W3CDTF">2026-03-31T10:06:33Z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0x0101001109D1F5DD02C84683F8E0F60034C5B5</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Order">
    <vt:r8>1022700</vt:r8>
  </property>
  <property fmtid="{D5CDD505-2E9C-101B-9397-08002B2CF9AE}" pid="11" name="TriggerFlowInfo">
    <vt:lpwstr/>
  </property>
  <property fmtid="{D5CDD505-2E9C-101B-9397-08002B2CF9AE}" pid="12" name="ComplianceAssetId">
    <vt:lpwstr/>
  </property>
  <property fmtid="{D5CDD505-2E9C-101B-9397-08002B2CF9AE}" pid="13" name="_ExtendedDescription">
    <vt:lpwstr/>
  </property>
</Properties>
</file>