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defaultThemeVersion="166925"/>
  <mc:AlternateContent xmlns:mc="http://schemas.openxmlformats.org/markup-compatibility/2006">
    <mc:Choice Requires="x15">
      <x15ac:absPath xmlns:x15ac="http://schemas.microsoft.com/office/spreadsheetml/2010/11/ac" url="https://lillyarchitecture-my.sharepoint.com/personal/roger_lilleyarchitecture_com/Documents/Documents/WORK/608 2026 03 St Particks development/Nitrogen/"/>
    </mc:Choice>
  </mc:AlternateContent>
  <xr:revisionPtr revIDLastSave="20" documentId="8_{DC3ADD50-E7CC-4E3E-8E10-E8576E4C2408}" xr6:coauthVersionLast="47" xr6:coauthVersionMax="47" xr10:uidLastSave="{593F058D-BE45-427D-B13E-7B79D81E6DBA}"/>
  <workbookProtection workbookAlgorithmName="SHA-512" workbookHashValue="Ss1sOwOIrQMho/unXqpoABDOGz2yxHnY7QD+VC57ObMeBzC+nSWY8smQKelnRTOzP3k6zP3GAfQMwAAimin5sA==" workbookSaltValue="wMRKrwPSkiOeux8Sn7ML3g==" workbookSpinCount="100000" lockStructure="1"/>
  <bookViews>
    <workbookView xWindow="-108" yWindow="-108" windowWidth="23256" windowHeight="12576"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<sst xmlns="http://schemas.openxmlformats.org/spreadsheetml/2006/main" count="3026" uniqueCount="843">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</sst>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11" zoomScaleNormal="100" workbookViewId="0">
      <selection activeCell="A22" sqref="A22"/>
    </sheetView>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Normal="100" workbookViewId="0">
      <selection activeCell="B19" sqref="B19"/>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46631</v>
      </c>
      <c r="C5" s="18"/>
    </row>
    <row r="6" spans="1:3" ht="20.25" customHeight="1" x14ac:dyDescent="0.3">
      <c r="A6" s="17" t="s">
        <v>69</v>
      </c>
      <c r="B6" s="25">
        <v>2.6</v>
      </c>
      <c r="C6" s="18"/>
    </row>
    <row r="7" spans="1:3" ht="20.25" customHeight="1" x14ac:dyDescent="0.3">
      <c r="A7" s="17" t="s">
        <v>70</v>
      </c>
      <c r="B7" s="26">
        <v>120</v>
      </c>
      <c r="C7" s="18"/>
    </row>
    <row r="8" spans="1:3" ht="20.25" customHeight="1" x14ac:dyDescent="0.3">
      <c r="A8" s="17" t="s">
        <v>71</v>
      </c>
      <c r="B8" s="26">
        <v>2</v>
      </c>
      <c r="C8" s="18"/>
    </row>
    <row r="9" spans="1:3" ht="20.25" customHeight="1" x14ac:dyDescent="0.3">
      <c r="A9" s="17" t="s">
        <v>72</v>
      </c>
      <c r="B9" s="26" t="s">
        <v>834</v>
      </c>
      <c r="C9" s="18"/>
    </row>
    <row r="10" spans="1:3" ht="39.75" customHeight="1" x14ac:dyDescent="0.3">
      <c r="A10" s="17" t="s">
        <v>73</v>
      </c>
      <c r="B10" s="26" t="s">
        <v>139</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78</v>
      </c>
      <c r="B17" s="31">
        <f>IF(ISBLANK(B8),0,B6*B8)</f>
        <v>5.2</v>
      </c>
    </row>
    <row r="18" spans="1:2" ht="20.25" customHeight="1" x14ac:dyDescent="0.3">
      <c r="A18" s="17" t="s">
        <v>79</v>
      </c>
      <c r="B18" s="31">
        <f>IFERROR(B17*B7,0)</f>
        <v>624</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1.58</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1" zoomScaleNormal="100" workbookViewId="0">
      <selection activeCell="A11" sqref="A11"/>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223</v>
      </c>
      <c r="F5" s="37"/>
    </row>
    <row r="6" spans="1:6" ht="23.25" customHeight="1" x14ac:dyDescent="0.3">
      <c r="A6" s="17" t="s">
        <v>84</v>
      </c>
      <c r="B6" s="43" t="s">
        <v>832</v>
      </c>
    </row>
    <row r="7" spans="1:6" ht="23.25" customHeight="1" x14ac:dyDescent="0.3">
      <c r="A7" s="17" t="s">
        <v>85</v>
      </c>
      <c r="B7" s="44" t="s">
        <v>802</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775</v>
      </c>
      <c r="B11" s="25">
        <v>0.12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1.9571469805799993</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0.12</v>
      </c>
      <c r="C28" s="39">
        <f>SUM(C11:C27)</f>
        <v>1.9571469805799993</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B6" sqref="B6"/>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0.12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1.9571469805799993</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0.12</v>
      </c>
      <c r="C22" s="54">
        <f>SUM(C5:C21)</f>
        <v>1.9571469805799993</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election activeCell="C5" sqref="C5"/>
    </sheetView>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1.58</v>
      </c>
    </row>
    <row r="6" spans="1:4" ht="23.25" customHeight="1" x14ac:dyDescent="0.3">
      <c r="A6" s="17" t="s">
        <v>111</v>
      </c>
      <c r="B6" s="72">
        <f>IFERROR(Nutrients_from_future_land_use!C22-SuDS!G30-Nutrients_from_current_land_use!C28,0)</f>
        <v>0</v>
      </c>
    </row>
    <row r="7" spans="1:4" ht="23.25" customHeight="1" x14ac:dyDescent="0.3">
      <c r="A7" s="17" t="s">
        <v>112</v>
      </c>
      <c r="B7" s="72">
        <f>IFERROR(B5+B6,0)</f>
        <v>1.58</v>
      </c>
    </row>
    <row r="8" spans="1:4" ht="23.25" customHeight="1" x14ac:dyDescent="0.3">
      <c r="A8" s="17" t="s">
        <v>113</v>
      </c>
      <c r="B8" s="72">
        <f>IFERROR(IF(B7&lt;0,B7,B7*1.2),0)</f>
        <v>1.8959999999999999</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1.9</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Roger Lilley</cp:lastModifiedBy>
  <cp:revision/>
  <dcterms:created xsi:type="dcterms:W3CDTF">2021-10-14T13:24:34Z</dcterms:created>
  <dcterms:modified xsi:type="dcterms:W3CDTF">2026-07-27T10:30:26Z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