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updateLinks="never" defaultThemeVersion="166925"/>
  <mc:AlternateContent xmlns:mc="http://schemas.openxmlformats.org/markup-compatibility/2006">
    <mc:Choice Requires="x15">
      <x15ac:absPath xmlns:x15ac="http://schemas.microsoft.com/office/spreadsheetml/2010/11/ac" url="/Users/stevenbarlow/Desktop/TSBP Files/TSBP Current Files/TSBP Current Files/0862-01/Planning Application June 26/Amended Nitrate Calculator 29-09-26/"/>
    </mc:Choice>
  </mc:AlternateContent>
  <xr:revisionPtr revIDLastSave="0" documentId="13_ncr:1_{61611DE5-C1A9-0C4D-B50F-4313457EEB9A}"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5940" yWindow="900" windowWidth="26640" windowHeight="20900" tabRatio="801" firstSheet="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C11" i="8" l="1"/>
  <c r="C5" i="9"/>
  <c r="D5" i="22" s="1"/>
  <c r="F614" i="3"/>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<sst xmlns="http://schemas.openxmlformats.org/spreadsheetml/2006/main" count="3026" uniqueCount="843">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</sst>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Library/Containers/com.microsoft.Excel/Data/Documents/C:/Users/DS56/OneDrive%20-%20Ricardo%20Plc/NE%20NN/Copy%20of%20Herefordshire%20Council%20Phosphate%20Budget%20Calculator_Final.xlsx" TargetMode="External"/><Relationship Id="rId1" Type="http://schemas.openxmlformats.org/officeDocument/2006/relationships/externalLinkPath" Target="/Users/stevenbarlow/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7" dataDxfId="126">
  <autoFilter ref="A10:B15" xr:uid="{7EBF9311-A278-4083-BF4D-937B4AAC2ED7}">
    <filterColumn colId="0" hiddenButton="1"/>
    <filterColumn colId="1" hiddenButton="1"/>
  </autoFilter>
  <tableColumns count="2">
    <tableColumn id="1" xr3:uid="{B2BABBBB-B007-4481-A155-B2D1BFED30CB}" name="Topic of each table" dataDxfId="125"/>
    <tableColumn id="2" xr3:uid="{CCC921EE-8CEB-492A-BB39-F2811D4B50BE}" name="Link to each worksheet" dataDxfId="124"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23" dataDxfId="121" headerRowBorderDxfId="122" tableBorderDxfId="120" totalsRowBorderDxfId="119">
  <autoFilter ref="A42:A46" xr:uid="{64981484-4795-461F-A3C7-626CD012A06C}">
    <filterColumn colId="0" hiddenButton="1"/>
  </autoFilter>
  <tableColumns count="1">
    <tableColumn id="1" xr3:uid="{DABB33F1-9955-4DF2-B73F-2381AAEB96BF}" name="Description of the information:" dataDxfId="118"/>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7" dataDxfId="115" headerRowBorderDxfId="116" tableBorderDxfId="114" totalsRowBorderDxfId="113">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2"/>
    <tableColumn id="2" xr3:uid="{D22CDBE7-9B75-4248-A951-0D061DAA9F1C}" name="Data entry column - user inputs required" dataDxfId="111"/>
    <tableColumn id="4" xr3:uid="{20424A8D-23FA-4C1D-B394-6A4A0726E8D6}" name="Additional data entry column  - user inputs may be required" dataDxfId="110"/>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9" dataDxfId="108" tableBorderDxfId="107">
  <autoFilter ref="A15:B23" xr:uid="{B50C45A2-2A77-478E-B226-DC5B3B2EA72E}">
    <filterColumn colId="0" hiddenButton="1"/>
    <filterColumn colId="1" hiddenButton="1"/>
  </autoFilter>
  <tableColumns count="2">
    <tableColumn id="1" xr3:uid="{FA8C78F6-50A3-498F-8975-6D1EC817B86B}" name="Description of values generated" dataDxfId="106"/>
    <tableColumn id="2" xr3:uid="{150A0AA5-FDF2-4BA1-A9A8-36A566F3E6CC}" name="Values generated" dataDxfId="105"/>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4" dataDxfId="102" headerRowBorderDxfId="103" tableBorderDxfId="101" totalsRowBorderDxfId="100">
  <autoFilter ref="A4:B8" xr:uid="{E51AE02F-7B0C-4640-BEBD-8FD46432F29C}">
    <filterColumn colId="0" hiddenButton="1"/>
    <filterColumn colId="1" hiddenButton="1"/>
  </autoFilter>
  <tableColumns count="2">
    <tableColumn id="1" xr3:uid="{C513A266-837A-4378-8552-D156135B549F}" name="Description of required information" dataDxfId="99"/>
    <tableColumn id="2" xr3:uid="{9FEADC6D-D9F7-40A8-AB95-390DAB627A00}" name="Data entry column - user inputs required" dataDxfId="98"/>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7" dataDxfId="96" tableBorderDxfId="9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4"/>
    <tableColumn id="2" xr3:uid="{DA6AF240-7DDF-40CC-B3C9-0A6C10900A68}" name="Area (ha) - user inputs required" dataDxfId="93"/>
    <tableColumn id="4" xr3:uid="{D46D9DE3-2913-45A9-81EF-5C0B16A60B70}" name="Annual nitrogen nutrient export  _x000a_(kg TN/yr)" dataDxfId="92"/>
    <tableColumn id="5" xr3:uid="{B35F3CE8-F7D9-4526-B8D6-064B09EE0E77}" name="Notes on data" dataDxfId="9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0" dataDxfId="8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88"/>
    <tableColumn id="2" xr3:uid="{2BF0443C-5885-452F-9860-409F1647E1C1}" name="Area (ha) - user inputs required" dataDxfId="87"/>
    <tableColumn id="4" xr3:uid="{D4EA72A6-0C9C-4A1E-8AAC-10EB38F195A8}" name="Annual nitrogen nutrient export_x000a_(kg TN/yr)" dataDxfId="8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85" dataDxfId="8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3"/>
    <tableColumn id="2" xr3:uid="{72D29FD7-7898-4191-A97D-55B2AC2A6039}" name="SuDS catchment area (ha) - user inputs required" dataDxfId="82"/>
    <tableColumn id="10" xr3:uid="{C118AB6C-A0C7-46A0-B4D4-823E8172F281}" name="Percentage of flow entering the SuDS (%) - user inputs required" dataDxfId="81"/>
    <tableColumn id="4" xr3:uid="{C9DF269B-9235-47CA-9628-CA0EAEA7E887}" name="Annual nitrogen inputs to SuDS feature(s)_x000a_(kg TN/yr)" dataDxfId="8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79"/>
    <tableColumn id="8" xr3:uid="{6CE040BE-33E5-44DA-B389-E1BC789E21E5}" name="TN removal rate for features - user specified (%) - user inputs required" dataDxfId="78">
      <calculatedColumnFormula>IF(OR(#REF!="No",ISBLANK(#REF!)),"",IF(#REF!="Yes","","TN removal rate - user specified (%)"))</calculatedColumnFormula>
    </tableColumn>
    <tableColumn id="14" xr3:uid="{1156F97A-C06E-4041-A8E9-274F94CC02BE}" name="Annual nitrogen load removed by SuDS_x000a_(kg TN/yr)" dataDxfId="77"/>
    <tableColumn id="6" xr3:uid="{E06A970A-6835-4E49-9119-FEAF7BC8D4A0}" name="Notes on data" dataDxfId="7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34" dataDxfId="132" headerRowBorderDxfId="133" tableBorderDxfId="131" totalsRowBorderDxfId="130">
  <autoFilter ref="A4:B14" xr:uid="{A0BD0106-977A-4B15-9C53-C66CDF6772BD}">
    <filterColumn colId="0" hiddenButton="1"/>
    <filterColumn colId="1" hiddenButton="1"/>
  </autoFilter>
  <tableColumns count="2">
    <tableColumn id="1" xr3:uid="{31004191-352C-44A7-A242-30E88F4CD5ED}" name="Description of values generated" dataDxfId="129"/>
    <tableColumn id="2" xr3:uid="{C357CE45-1FD7-4EF9-804B-579D3A1CC1A7}" name="Values generated" dataDxfId="128"/>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7" zoomScaleNormal="100" workbookViewId="0">
      <selection activeCell="A46" sqref="A46"/>
    </sheetView>
  </sheetViews>
  <sheetFormatPr baseColWidth="10" defaultColWidth="8.83203125" defaultRowHeight="16" x14ac:dyDescent="0.2"/>
  <cols>
    <col min="1" max="1" width="133.5" style="5" customWidth="1"/>
    <col min="2" max="2" width="44.83203125" style="5" customWidth="1"/>
    <col min="3" max="207" width="8.5" style="5" customWidth="1"/>
    <col min="208" max="16384" width="8.83203125" style="5"/>
  </cols>
  <sheetData>
    <row r="1" spans="1:2" ht="57" customHeight="1" x14ac:dyDescent="0.2">
      <c r="A1" s="14" t="s">
        <v>0</v>
      </c>
    </row>
    <row r="2" spans="1:2" ht="26.25" customHeight="1" x14ac:dyDescent="0.2">
      <c r="A2" s="6" t="s">
        <v>1</v>
      </c>
    </row>
    <row r="3" spans="1:2" ht="26.25" customHeight="1" x14ac:dyDescent="0.2">
      <c r="A3" s="6" t="s">
        <v>2</v>
      </c>
    </row>
    <row r="4" spans="1:2" ht="30.75" customHeight="1" x14ac:dyDescent="0.2">
      <c r="A4" s="6" t="s">
        <v>3</v>
      </c>
    </row>
    <row r="5" spans="1:2" ht="26.25" customHeight="1" x14ac:dyDescent="0.2">
      <c r="A5" s="6" t="s">
        <v>4</v>
      </c>
    </row>
    <row r="6" spans="1:2" ht="26.25" customHeight="1" x14ac:dyDescent="0.2">
      <c r="A6" s="6" t="s">
        <v>5</v>
      </c>
    </row>
    <row r="7" spans="1:2" ht="50.25" customHeight="1" x14ac:dyDescent="0.2">
      <c r="A7" s="6" t="s">
        <v>6</v>
      </c>
    </row>
    <row r="8" spans="1:2" ht="36" customHeight="1" x14ac:dyDescent="0.2">
      <c r="A8" s="6" t="s">
        <v>7</v>
      </c>
    </row>
    <row r="9" spans="1:2" ht="37.5" customHeight="1" x14ac:dyDescent="0.2">
      <c r="A9" s="7" t="s">
        <v>8</v>
      </c>
    </row>
    <row r="10" spans="1:2" ht="37.5" customHeight="1" x14ac:dyDescent="0.2">
      <c r="A10" s="8" t="s">
        <v>9</v>
      </c>
      <c r="B10" s="8" t="s">
        <v>10</v>
      </c>
    </row>
    <row r="11" spans="1:2" ht="20.25" customHeight="1" x14ac:dyDescent="0.2">
      <c r="A11" s="6" t="s">
        <v>11</v>
      </c>
      <c r="B11" s="9" t="s">
        <v>12</v>
      </c>
    </row>
    <row r="12" spans="1:2" ht="20.25" customHeight="1" x14ac:dyDescent="0.2">
      <c r="A12" s="6" t="s">
        <v>13</v>
      </c>
      <c r="B12" s="9" t="s">
        <v>14</v>
      </c>
    </row>
    <row r="13" spans="1:2" ht="20.25" customHeight="1" x14ac:dyDescent="0.2">
      <c r="A13" s="6" t="s">
        <v>15</v>
      </c>
      <c r="B13" s="9" t="s">
        <v>16</v>
      </c>
    </row>
    <row r="14" spans="1:2" ht="20.25" customHeight="1" x14ac:dyDescent="0.2">
      <c r="A14" s="6" t="s">
        <v>17</v>
      </c>
      <c r="B14" s="9" t="s">
        <v>18</v>
      </c>
    </row>
    <row r="15" spans="1:2" ht="20.25" customHeight="1" x14ac:dyDescent="0.2">
      <c r="A15" s="6" t="s">
        <v>19</v>
      </c>
      <c r="B15" s="9" t="s">
        <v>20</v>
      </c>
    </row>
    <row r="16" spans="1:2" ht="37.5" customHeight="1" x14ac:dyDescent="0.2">
      <c r="A16" s="7" t="s">
        <v>21</v>
      </c>
      <c r="B16" s="10"/>
    </row>
    <row r="17" spans="1:1" ht="24" customHeight="1" x14ac:dyDescent="0.2">
      <c r="A17" s="6" t="s">
        <v>22</v>
      </c>
    </row>
    <row r="18" spans="1:1" ht="36.75" customHeight="1" x14ac:dyDescent="0.2">
      <c r="A18" s="6" t="s">
        <v>23</v>
      </c>
    </row>
    <row r="19" spans="1:1" ht="36.75" customHeight="1" x14ac:dyDescent="0.2">
      <c r="A19" s="6" t="s">
        <v>24</v>
      </c>
    </row>
    <row r="20" spans="1:1" ht="66" customHeight="1" x14ac:dyDescent="0.2">
      <c r="A20" s="6" t="s">
        <v>25</v>
      </c>
    </row>
    <row r="21" spans="1:1" ht="33" customHeight="1" x14ac:dyDescent="0.2">
      <c r="A21" s="6" t="s">
        <v>26</v>
      </c>
    </row>
    <row r="22" spans="1:1" ht="24" customHeight="1" x14ac:dyDescent="0.2">
      <c r="A22" s="11" t="s">
        <v>27</v>
      </c>
    </row>
    <row r="23" spans="1:1" ht="32.25" customHeight="1" x14ac:dyDescent="0.2">
      <c r="A23" s="6" t="s">
        <v>28</v>
      </c>
    </row>
    <row r="24" spans="1:1" ht="21.75" customHeight="1" x14ac:dyDescent="0.2">
      <c r="A24" s="6" t="s">
        <v>29</v>
      </c>
    </row>
    <row r="25" spans="1:1" ht="36" customHeight="1" x14ac:dyDescent="0.2">
      <c r="A25" s="6" t="s">
        <v>30</v>
      </c>
    </row>
    <row r="26" spans="1:1" ht="51" customHeight="1" x14ac:dyDescent="0.2">
      <c r="A26" s="11" t="s">
        <v>31</v>
      </c>
    </row>
    <row r="27" spans="1:1" ht="34.5" customHeight="1" x14ac:dyDescent="0.2">
      <c r="A27" s="6" t="s">
        <v>32</v>
      </c>
    </row>
    <row r="28" spans="1:1" ht="37.5" customHeight="1" x14ac:dyDescent="0.2">
      <c r="A28" s="7" t="s">
        <v>33</v>
      </c>
    </row>
    <row r="29" spans="1:1" ht="20.25" customHeight="1" x14ac:dyDescent="0.2">
      <c r="A29" s="6" t="s">
        <v>34</v>
      </c>
    </row>
    <row r="30" spans="1:1" ht="50.25" customHeight="1" x14ac:dyDescent="0.2">
      <c r="A30" s="6" t="s">
        <v>35</v>
      </c>
    </row>
    <row r="31" spans="1:1" ht="51.75" customHeight="1" x14ac:dyDescent="0.2">
      <c r="A31" s="6" t="s">
        <v>36</v>
      </c>
    </row>
    <row r="32" spans="1:1" ht="151.5" customHeight="1" x14ac:dyDescent="0.2">
      <c r="A32" s="6" t="s">
        <v>37</v>
      </c>
    </row>
    <row r="33" spans="1:2" ht="34" x14ac:dyDescent="0.2">
      <c r="A33" s="6" t="s">
        <v>38</v>
      </c>
    </row>
    <row r="34" spans="1:2" ht="51" customHeight="1" x14ac:dyDescent="0.2">
      <c r="A34" s="6" t="s">
        <v>39</v>
      </c>
    </row>
    <row r="35" spans="1:2" ht="37.5" customHeight="1" x14ac:dyDescent="0.2">
      <c r="A35" s="6" t="s">
        <v>40</v>
      </c>
    </row>
    <row r="36" spans="1:2" ht="141" customHeight="1" x14ac:dyDescent="0.2">
      <c r="A36" s="6" t="s">
        <v>41</v>
      </c>
    </row>
    <row r="37" spans="1:2" ht="37.5" customHeight="1" x14ac:dyDescent="0.2">
      <c r="A37" s="7" t="s">
        <v>42</v>
      </c>
    </row>
    <row r="38" spans="1:2" ht="79.5" customHeight="1" x14ac:dyDescent="0.2">
      <c r="A38" s="6" t="s">
        <v>43</v>
      </c>
    </row>
    <row r="39" spans="1:2" ht="66.75" customHeight="1" x14ac:dyDescent="0.2">
      <c r="A39" s="11" t="s">
        <v>44</v>
      </c>
    </row>
    <row r="40" spans="1:2" ht="25.5" customHeight="1" x14ac:dyDescent="0.2">
      <c r="A40" s="11" t="s">
        <v>45</v>
      </c>
    </row>
    <row r="41" spans="1:2" ht="37.5" customHeight="1" x14ac:dyDescent="0.2">
      <c r="A41" s="7" t="s">
        <v>46</v>
      </c>
    </row>
    <row r="42" spans="1:2" ht="37.5" customHeight="1" x14ac:dyDescent="0.2">
      <c r="A42" s="8" t="s">
        <v>47</v>
      </c>
      <c r="B42" s="12"/>
    </row>
    <row r="43" spans="1:2" ht="35.25" customHeight="1" x14ac:dyDescent="0.2">
      <c r="A43" s="11" t="s">
        <v>48</v>
      </c>
      <c r="B43" s="10"/>
    </row>
    <row r="44" spans="1:2" ht="35.25" customHeight="1" x14ac:dyDescent="0.2">
      <c r="A44" s="11" t="s">
        <v>49</v>
      </c>
      <c r="B44" s="10"/>
    </row>
    <row r="45" spans="1:2" ht="35.25" customHeight="1" x14ac:dyDescent="0.2">
      <c r="A45" s="11" t="s">
        <v>50</v>
      </c>
      <c r="B45" s="10"/>
    </row>
    <row r="46" spans="1:2" ht="35.25" customHeight="1" x14ac:dyDescent="0.2">
      <c r="A46" s="11" t="s">
        <v>51</v>
      </c>
      <c r="B46" s="10"/>
    </row>
    <row r="47" spans="1:2" ht="37.5" customHeight="1" x14ac:dyDescent="0.2">
      <c r="A47" s="7" t="s">
        <v>52</v>
      </c>
    </row>
    <row r="48" spans="1:2" ht="51.75" customHeight="1" x14ac:dyDescent="0.2">
      <c r="A48" s="6" t="s">
        <v>53</v>
      </c>
    </row>
    <row r="49" spans="1:1" ht="203.25" customHeight="1" x14ac:dyDescent="0.2">
      <c r="A49" s="6" t="s">
        <v>54</v>
      </c>
    </row>
    <row r="50" spans="1:1" ht="22.5" customHeight="1" x14ac:dyDescent="0.2">
      <c r="A50" s="11" t="s">
        <v>55</v>
      </c>
    </row>
    <row r="51" spans="1:1" ht="37.5" customHeight="1" x14ac:dyDescent="0.2">
      <c r="A51" s="7" t="s">
        <v>56</v>
      </c>
    </row>
    <row r="52" spans="1:1" ht="36.75" customHeight="1" x14ac:dyDescent="0.2">
      <c r="A52" s="6" t="s">
        <v>57</v>
      </c>
    </row>
    <row r="53" spans="1:1" ht="217.5" customHeight="1" x14ac:dyDescent="0.2">
      <c r="A53" s="6" t="s">
        <v>58</v>
      </c>
    </row>
    <row r="54" spans="1:1" ht="37.5" customHeight="1" x14ac:dyDescent="0.2">
      <c r="A54" s="7" t="s">
        <v>59</v>
      </c>
    </row>
    <row r="55" spans="1:1" ht="35.25" customHeight="1" x14ac:dyDescent="0.2">
      <c r="A55" s="6" t="s">
        <v>60</v>
      </c>
    </row>
    <row r="56" spans="1:1" ht="23.25" customHeight="1" x14ac:dyDescent="0.2">
      <c r="A56" s="6" t="s">
        <v>61</v>
      </c>
    </row>
    <row r="57" spans="1:1" ht="39" customHeight="1" x14ac:dyDescent="0.2">
      <c r="A57" s="6" t="s">
        <v>62</v>
      </c>
    </row>
    <row r="68" spans="1:1" x14ac:dyDescent="0.2">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abSelected="1" topLeftCell="A2" zoomScaleNormal="100" workbookViewId="0">
      <selection activeCell="C29" sqref="C29"/>
    </sheetView>
  </sheetViews>
  <sheetFormatPr baseColWidth="10" defaultColWidth="8.83203125" defaultRowHeight="15" x14ac:dyDescent="0.2"/>
  <cols>
    <col min="1" max="1" width="121.6640625" style="15" customWidth="1"/>
    <col min="2" max="2" width="25.83203125" style="15" customWidth="1"/>
    <col min="3" max="3" width="27.1640625" style="15" customWidth="1"/>
    <col min="4" max="6" width="30.5" style="15" customWidth="1"/>
    <col min="7" max="360" width="8.5" style="15" customWidth="1"/>
    <col min="361" max="16384" width="8.83203125" style="15"/>
  </cols>
  <sheetData>
    <row r="1" spans="1:3" ht="50.25" customHeight="1" x14ac:dyDescent="0.2">
      <c r="A1" s="14" t="s">
        <v>12</v>
      </c>
    </row>
    <row r="2" spans="1:3" ht="409.5" customHeight="1" x14ac:dyDescent="0.2">
      <c r="A2" s="34" t="s">
        <v>63</v>
      </c>
    </row>
    <row r="3" spans="1:3" s="16" customFormat="1" ht="37.5" customHeight="1" x14ac:dyDescent="0.2">
      <c r="A3" s="7" t="s">
        <v>64</v>
      </c>
      <c r="B3" s="13"/>
      <c r="C3" s="5"/>
    </row>
    <row r="4" spans="1:3" ht="77.25" customHeight="1" x14ac:dyDescent="0.2">
      <c r="A4" s="1" t="s">
        <v>65</v>
      </c>
      <c r="B4" s="2" t="s">
        <v>66</v>
      </c>
      <c r="C4" s="29" t="s">
        <v>67</v>
      </c>
    </row>
    <row r="5" spans="1:3" ht="20.25" customHeight="1" x14ac:dyDescent="0.2">
      <c r="A5" s="17" t="s">
        <v>68</v>
      </c>
      <c r="B5" s="24">
        <v>46599</v>
      </c>
      <c r="C5" s="18"/>
    </row>
    <row r="6" spans="1:3" ht="20.25" customHeight="1" x14ac:dyDescent="0.2">
      <c r="A6" s="17" t="s">
        <v>69</v>
      </c>
      <c r="B6" s="25">
        <v>3.1</v>
      </c>
      <c r="C6" s="18"/>
    </row>
    <row r="7" spans="1:3" ht="20.25" customHeight="1" x14ac:dyDescent="0.2">
      <c r="A7" s="17" t="s">
        <v>70</v>
      </c>
      <c r="B7" s="26">
        <v>120</v>
      </c>
      <c r="C7" s="18"/>
    </row>
    <row r="8" spans="1:3" ht="20.25" customHeight="1" x14ac:dyDescent="0.2">
      <c r="A8" s="17" t="s">
        <v>71</v>
      </c>
      <c r="B8" s="26">
        <v>1</v>
      </c>
      <c r="C8" s="18"/>
    </row>
    <row r="9" spans="1:3" ht="20.25" customHeight="1" x14ac:dyDescent="0.2">
      <c r="A9" s="17" t="s">
        <v>72</v>
      </c>
      <c r="B9" s="26" t="s">
        <v>834</v>
      </c>
      <c r="C9" s="18"/>
    </row>
    <row r="10" spans="1:3" ht="39.75" customHeight="1" x14ac:dyDescent="0.2">
      <c r="A10" s="17" t="s">
        <v>73</v>
      </c>
      <c r="B10" s="26" t="s">
        <v>139</v>
      </c>
      <c r="C10" s="18"/>
    </row>
    <row r="11" spans="1:3" ht="20.25" customHeight="1" x14ac:dyDescent="0.2">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
      <c r="A14" s="7" t="s">
        <v>75</v>
      </c>
      <c r="B14" s="33"/>
    </row>
    <row r="15" spans="1:3" ht="23.25" customHeight="1" x14ac:dyDescent="0.2">
      <c r="A15" s="27" t="s">
        <v>76</v>
      </c>
      <c r="B15" s="29" t="s">
        <v>77</v>
      </c>
      <c r="C15" s="23"/>
    </row>
    <row r="16" spans="1:3" ht="20.25" customHeight="1" x14ac:dyDescent="0.2">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
      <c r="A17" s="17" t="s">
        <v>78</v>
      </c>
      <c r="B17" s="31">
        <f>IF(ISBLANK(B8),0,B6*B8)</f>
        <v>3.1</v>
      </c>
    </row>
    <row r="18" spans="1:2" ht="20.25" customHeight="1" x14ac:dyDescent="0.2">
      <c r="A18" s="17" t="s">
        <v>79</v>
      </c>
      <c r="B18" s="31">
        <f>IFERROR(B17*B7,0)</f>
        <v>372</v>
      </c>
    </row>
    <row r="19" spans="1:2" ht="20.25" customHeight="1" x14ac:dyDescent="0.2">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0.94</v>
      </c>
    </row>
    <row r="20" spans="1:2" ht="20.25" customHeight="1" x14ac:dyDescent="0.2">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7" zoomScaleNormal="100" workbookViewId="0">
      <selection activeCell="B11" sqref="B11"/>
    </sheetView>
  </sheetViews>
  <sheetFormatPr baseColWidth="10" defaultColWidth="9.1640625" defaultRowHeight="16" x14ac:dyDescent="0.2"/>
  <cols>
    <col min="1" max="1" width="87.83203125" style="5" customWidth="1"/>
    <col min="2" max="2" width="40.5" style="5" customWidth="1"/>
    <col min="3" max="3" width="23.83203125" style="5" customWidth="1"/>
    <col min="4" max="4" width="76.6640625" style="5" customWidth="1"/>
    <col min="5" max="386" width="8.5" style="5" customWidth="1"/>
    <col min="387" max="16384" width="9.1640625" style="5"/>
  </cols>
  <sheetData>
    <row r="1" spans="1:6" ht="49.5" customHeight="1" x14ac:dyDescent="0.2">
      <c r="A1" s="14" t="s">
        <v>14</v>
      </c>
      <c r="B1" s="13"/>
      <c r="C1" s="13"/>
      <c r="D1" s="13"/>
    </row>
    <row r="2" spans="1:6" ht="409.5" customHeight="1" x14ac:dyDescent="0.2">
      <c r="A2" s="34" t="s">
        <v>81</v>
      </c>
      <c r="B2" s="13"/>
      <c r="C2" s="13"/>
      <c r="D2" s="13"/>
      <c r="E2" s="13"/>
    </row>
    <row r="3" spans="1:6" ht="48.75" customHeight="1" x14ac:dyDescent="0.2">
      <c r="A3" s="7" t="s">
        <v>82</v>
      </c>
      <c r="B3" s="13"/>
      <c r="C3" s="13"/>
    </row>
    <row r="4" spans="1:6" ht="45" customHeight="1" x14ac:dyDescent="0.2">
      <c r="A4" s="4" t="s">
        <v>65</v>
      </c>
      <c r="B4" s="49" t="s">
        <v>66</v>
      </c>
      <c r="C4" s="13"/>
    </row>
    <row r="5" spans="1:6" ht="23.25" customHeight="1" x14ac:dyDescent="0.2">
      <c r="A5" s="17" t="s">
        <v>83</v>
      </c>
      <c r="B5" s="42" t="s">
        <v>223</v>
      </c>
      <c r="F5" s="37"/>
    </row>
    <row r="6" spans="1:6" ht="23.25" customHeight="1" x14ac:dyDescent="0.2">
      <c r="A6" s="17" t="s">
        <v>84</v>
      </c>
      <c r="B6" s="43" t="s">
        <v>828</v>
      </c>
    </row>
    <row r="7" spans="1:6" ht="23.25" customHeight="1" x14ac:dyDescent="0.2">
      <c r="A7" s="17" t="s">
        <v>85</v>
      </c>
      <c r="B7" s="44" t="s">
        <v>801</v>
      </c>
    </row>
    <row r="8" spans="1:6" ht="23.25" customHeight="1" x14ac:dyDescent="0.2">
      <c r="A8" s="20" t="s">
        <v>86</v>
      </c>
      <c r="B8" s="45" t="s">
        <v>834</v>
      </c>
    </row>
    <row r="9" spans="1:6" ht="48" customHeight="1" x14ac:dyDescent="0.2">
      <c r="A9" s="47" t="s">
        <v>87</v>
      </c>
      <c r="B9" s="46"/>
    </row>
    <row r="10" spans="1:6" ht="72.75" customHeight="1" x14ac:dyDescent="0.2">
      <c r="A10" s="1" t="s">
        <v>88</v>
      </c>
      <c r="B10" s="2" t="s">
        <v>89</v>
      </c>
      <c r="C10" s="2" t="s">
        <v>90</v>
      </c>
      <c r="D10" s="29" t="s">
        <v>91</v>
      </c>
      <c r="F10" s="37"/>
    </row>
    <row r="11" spans="1:6" ht="37.5" customHeight="1" x14ac:dyDescent="0.2">
      <c r="A11" s="41" t="s">
        <v>775</v>
      </c>
      <c r="B11" s="25">
        <v>0.12709999999999999</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1.954497620947649</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39">
        <f>SUM(B11:B27)</f>
        <v>0.12709999999999999</v>
      </c>
      <c r="C28" s="39">
        <f>SUM(C11:C27)</f>
        <v>1.954497620947649</v>
      </c>
      <c r="D28" s="40"/>
    </row>
    <row r="30" spans="1:6" x14ac:dyDescent="0.2">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4" zoomScaleNormal="100" workbookViewId="0">
      <selection activeCell="B6" sqref="B6"/>
    </sheetView>
  </sheetViews>
  <sheetFormatPr baseColWidth="10" defaultColWidth="9.1640625" defaultRowHeight="16" x14ac:dyDescent="0.2"/>
  <cols>
    <col min="1" max="1" width="78" style="51" customWidth="1"/>
    <col min="2" max="2" width="40.5" style="51" customWidth="1"/>
    <col min="3" max="3" width="24.5" style="51" customWidth="1"/>
    <col min="4" max="473" width="8.5" style="51" customWidth="1"/>
    <col min="474" max="16384" width="9.1640625" style="51"/>
  </cols>
  <sheetData>
    <row r="1" spans="1:3" ht="48.75" customHeight="1" x14ac:dyDescent="0.2">
      <c r="A1" s="14" t="s">
        <v>16</v>
      </c>
      <c r="B1" s="50"/>
      <c r="C1" s="50"/>
    </row>
    <row r="2" spans="1:3" ht="276.75" customHeight="1" x14ac:dyDescent="0.2">
      <c r="A2" s="34" t="s">
        <v>93</v>
      </c>
      <c r="B2" s="13"/>
      <c r="C2" s="50"/>
    </row>
    <row r="3" spans="1:3" ht="47.25" customHeight="1" x14ac:dyDescent="0.2">
      <c r="A3" s="7" t="s">
        <v>94</v>
      </c>
      <c r="B3" s="52"/>
      <c r="C3" s="52"/>
    </row>
    <row r="4" spans="1:3" ht="54" customHeight="1" x14ac:dyDescent="0.2">
      <c r="A4" s="55" t="s">
        <v>95</v>
      </c>
      <c r="B4" s="55" t="s">
        <v>89</v>
      </c>
      <c r="C4" s="55" t="s">
        <v>96</v>
      </c>
    </row>
    <row r="5" spans="1:3" ht="23.25" customHeight="1" x14ac:dyDescent="0.2">
      <c r="A5" s="58" t="s">
        <v>775</v>
      </c>
      <c r="B5" s="25">
        <v>0.13</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1.9990927672949994</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0.13</v>
      </c>
      <c r="C22" s="54">
        <f>SUM(C5:C21)</f>
        <v>1.9990927672949994</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15" zoomScaleNormal="100" workbookViewId="0">
      <selection activeCell="A5" sqref="A5"/>
    </sheetView>
  </sheetViews>
  <sheetFormatPr baseColWidth="10" defaultColWidth="9.1640625" defaultRowHeight="16" x14ac:dyDescent="0.2"/>
  <cols>
    <col min="1" max="1" width="132.83203125" style="61" customWidth="1"/>
    <col min="2" max="3" width="19.83203125" style="61" customWidth="1"/>
    <col min="4" max="4" width="21.1640625" style="61" customWidth="1"/>
    <col min="5" max="5" width="60.83203125" style="61" customWidth="1"/>
    <col min="6" max="6" width="25.6640625" style="61" customWidth="1"/>
    <col min="7" max="7" width="23.6640625" style="61" customWidth="1"/>
    <col min="8" max="8" width="50.6640625" style="61" customWidth="1"/>
    <col min="9" max="471" width="8.5" style="61" customWidth="1"/>
    <col min="472" max="16384" width="9.1640625" style="61"/>
  </cols>
  <sheetData>
    <row r="1" spans="1:11" ht="63" customHeight="1" x14ac:dyDescent="0.2">
      <c r="A1" s="14" t="s">
        <v>97</v>
      </c>
      <c r="B1" s="50"/>
      <c r="C1" s="50"/>
      <c r="D1" s="50"/>
    </row>
    <row r="2" spans="1:11" ht="409.5" customHeight="1" x14ac:dyDescent="0.2">
      <c r="A2" s="34" t="s">
        <v>98</v>
      </c>
      <c r="B2" s="13"/>
      <c r="C2" s="13"/>
      <c r="D2" s="13"/>
    </row>
    <row r="3" spans="1:11" ht="46.5" customHeight="1" x14ac:dyDescent="0.2">
      <c r="A3" s="66" t="s">
        <v>99</v>
      </c>
      <c r="B3" s="13"/>
      <c r="C3" s="13"/>
      <c r="D3" s="13"/>
    </row>
    <row r="4" spans="1:11" ht="90" customHeight="1" x14ac:dyDescent="0.2">
      <c r="A4" s="57" t="s">
        <v>100</v>
      </c>
      <c r="B4" s="57" t="s">
        <v>101</v>
      </c>
      <c r="C4" s="57" t="s">
        <v>102</v>
      </c>
      <c r="D4" s="57" t="s">
        <v>103</v>
      </c>
      <c r="E4" s="57" t="s">
        <v>104</v>
      </c>
      <c r="F4" s="57" t="s">
        <v>105</v>
      </c>
      <c r="G4" s="57" t="s">
        <v>106</v>
      </c>
      <c r="H4" s="64" t="s">
        <v>91</v>
      </c>
    </row>
    <row r="5" spans="1:11" ht="28.5" customHeight="1" x14ac:dyDescent="0.2">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election activeCell="B10" sqref="B10"/>
    </sheetView>
  </sheetViews>
  <sheetFormatPr baseColWidth="10" defaultColWidth="9.1640625" defaultRowHeight="14" x14ac:dyDescent="0.2"/>
  <cols>
    <col min="1" max="1" width="73.33203125" style="70" customWidth="1"/>
    <col min="2" max="4" width="40.5" style="70" customWidth="1"/>
    <col min="5" max="466" width="8.5" style="70" customWidth="1"/>
    <col min="467" max="16384" width="9.1640625" style="70"/>
  </cols>
  <sheetData>
    <row r="1" spans="1:4" ht="50.25" customHeight="1" x14ac:dyDescent="0.2">
      <c r="A1" s="14" t="s">
        <v>107</v>
      </c>
      <c r="B1" s="78"/>
    </row>
    <row r="2" spans="1:4" ht="261" customHeight="1" x14ac:dyDescent="0.2">
      <c r="A2" s="34" t="s">
        <v>108</v>
      </c>
      <c r="B2" s="50"/>
      <c r="C2" s="61"/>
      <c r="D2" s="61"/>
    </row>
    <row r="3" spans="1:4" ht="47.25" customHeight="1" x14ac:dyDescent="0.2">
      <c r="A3" s="7" t="s">
        <v>109</v>
      </c>
      <c r="B3" s="53"/>
      <c r="C3" s="61"/>
      <c r="D3" s="61"/>
    </row>
    <row r="4" spans="1:4" ht="23.25" customHeight="1" x14ac:dyDescent="0.2">
      <c r="A4" s="27" t="s">
        <v>76</v>
      </c>
      <c r="B4" s="2" t="s">
        <v>77</v>
      </c>
    </row>
    <row r="5" spans="1:4" ht="23.25" customHeight="1" x14ac:dyDescent="0.2">
      <c r="A5" s="71" t="s">
        <v>110</v>
      </c>
      <c r="B5" s="31">
        <f>Nutrients_from_wastewater!B19</f>
        <v>0.94</v>
      </c>
    </row>
    <row r="6" spans="1:4" ht="23.25" customHeight="1" x14ac:dyDescent="0.2">
      <c r="A6" s="17" t="s">
        <v>111</v>
      </c>
      <c r="B6" s="72">
        <f>IFERROR(Nutrients_from_future_land_use!C22-SuDS!G30-Nutrients_from_current_land_use!C28,0)</f>
        <v>4.4595146347350401E-2</v>
      </c>
    </row>
    <row r="7" spans="1:4" ht="23.25" customHeight="1" x14ac:dyDescent="0.2">
      <c r="A7" s="17" t="s">
        <v>112</v>
      </c>
      <c r="B7" s="72">
        <f>IFERROR(B5+B6,0)</f>
        <v>0.98459514634735035</v>
      </c>
    </row>
    <row r="8" spans="1:4" ht="23.25" customHeight="1" x14ac:dyDescent="0.2">
      <c r="A8" s="17" t="s">
        <v>113</v>
      </c>
      <c r="B8" s="72">
        <f>IFERROR(IF(B7&lt;0,B7,B7*1.2),0)</f>
        <v>1.1815141756168204</v>
      </c>
    </row>
    <row r="9" spans="1:4" ht="23.25" customHeight="1" x14ac:dyDescent="0.2">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
      <c r="A10" s="71" t="s">
        <v>114</v>
      </c>
      <c r="B10" s="72">
        <f>IFERROR(IF(ROUND(B8,2)&lt;0,0,ROUND(B8,2)),0)</f>
        <v>1.18</v>
      </c>
    </row>
    <row r="11" spans="1:4" ht="23.25" customHeight="1" x14ac:dyDescent="0.2">
      <c r="A11" s="76" t="str">
        <f>IF(Nutrients_from_wastewater!A20="Not applicable","Not applicable",LEFT(Nutrients_from_wastewater!A20,9)&amp;"nutrient budget")</f>
        <v>Not applicable</v>
      </c>
      <c r="B11" s="77"/>
    </row>
    <row r="12" spans="1:4" ht="23.25" customHeight="1" x14ac:dyDescent="0.2">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
      <c r="A13" s="76" t="str">
        <f>IF(Nutrients_from_wastewater!A22="Not applicable","Not applicable",LEFT(Nutrients_from_wastewater!A22,9)&amp;"nutrient budget")</f>
        <v>Not applicable</v>
      </c>
      <c r="B13" s="77"/>
    </row>
    <row r="14" spans="1:4" ht="23.25" customHeight="1" x14ac:dyDescent="0.2">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
      <c r="A15" s="75"/>
      <c r="B15" s="54"/>
    </row>
    <row r="16" spans="1:4" ht="16" x14ac:dyDescent="0.2">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'/Users/stevenbarlow/Library/Containers/com.microsoft.Excel/Data/Documents/C:\Users\DS56\OneDrive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5" defaultRowHeight="16" x14ac:dyDescent="0.2"/>
  <cols>
    <col min="1" max="1" width="41.5" style="81" customWidth="1"/>
    <col min="2" max="4" width="15.6640625" style="81" customWidth="1"/>
    <col min="5" max="5" width="25.6640625" style="81" customWidth="1"/>
    <col min="6" max="6" width="63.1640625" style="81" customWidth="1"/>
    <col min="7" max="7" width="22.5" style="81" customWidth="1"/>
    <col min="8" max="8" width="15.6640625" style="81" customWidth="1"/>
    <col min="9" max="9" width="25.6640625" style="81" customWidth="1"/>
    <col min="10" max="10" width="23.33203125" style="81" customWidth="1"/>
    <col min="11" max="13" width="15.6640625" style="81" customWidth="1"/>
    <col min="14" max="16384" width="65.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68"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ht="17"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ht="17" x14ac:dyDescent="0.2">
      <c r="A84" s="71" t="s">
        <v>206</v>
      </c>
      <c r="B84" s="89"/>
      <c r="C84" s="89">
        <f t="shared" si="2"/>
        <v>96.3</v>
      </c>
      <c r="D84" s="89"/>
      <c r="E84" s="89">
        <f t="shared" si="3"/>
        <v>96.3</v>
      </c>
      <c r="F84" s="89">
        <v>94.3</v>
      </c>
      <c r="G84" s="89">
        <v>94.3</v>
      </c>
      <c r="H84" s="89"/>
      <c r="I84" s="89">
        <f>J84+2</f>
        <v>96.3</v>
      </c>
      <c r="J84" s="111">
        <v>94.3</v>
      </c>
      <c r="L84" s="61"/>
      <c r="M84" s="61"/>
    </row>
    <row r="85" spans="1:13" ht="17" x14ac:dyDescent="0.2">
      <c r="A85" s="71" t="s">
        <v>207</v>
      </c>
      <c r="B85" s="89"/>
      <c r="C85" s="89"/>
      <c r="D85" s="89"/>
      <c r="E85" s="89"/>
      <c r="F85" s="89"/>
      <c r="G85" s="89"/>
      <c r="H85" s="89"/>
      <c r="I85" s="89"/>
      <c r="J85" s="111"/>
      <c r="L85" s="61"/>
      <c r="M85" s="61"/>
    </row>
    <row r="86" spans="1:13" ht="17"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68"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ht="17"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ht="17"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ht="17"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ht="17"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ht="17"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ht="17"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ht="17"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ht="17"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ht="17"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ht="17"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ht="17"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ht="17"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ht="17"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ht="17"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ht="17"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ht="17"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ht="17"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ht="17"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ht="17"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ht="17"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ht="17"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ht="17"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ht="17"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ht="17"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ht="17"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ht="17"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ht="17"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ht="17"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ht="17"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ht="17"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ht="17"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ht="17"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ht="17"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ht="17"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ht="17"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ht="17"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ht="17"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ht="17"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ht="17"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ht="17"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ht="17"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ht="17"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ht="17"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ht="17"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ht="17"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ht="17"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ht="17"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ht="17"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ht="17"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ht="17"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ht="17"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ht="17"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ht="17"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ht="17"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ht="17"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ht="17"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ht="17"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ht="17"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ht="17"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ht="17"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ht="17"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ht="17"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ht="17"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ht="17"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ht="17"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ht="17"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ht="17"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ht="17"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ht="17"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ht="17"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ht="17"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ht="17"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ht="17"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ht="17"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ht="17"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ht="17"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ht="17"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ht="17"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ht="17"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ht="17"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ht="17"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ht="17"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ht="17"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ht="17"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ht="17"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ht="17"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ht="17"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ht="17"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ht="17"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ht="17"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ht="17"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ht="17"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ht="17"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ht="17"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ht="17"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ht="17"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ht="17"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ht="17"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ht="17"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ht="17"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ht="17"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ht="17"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ht="17"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ht="17"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ht="17"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ht="17"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ht="17"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ht="17"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ht="17"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ht="17"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ht="17"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ht="17"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ht="17"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ht="17"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ht="17"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ht="17"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ht="17"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ht="17"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ht="17"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ht="17"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ht="17"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ht="17"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ht="17"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ht="17"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ht="17"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ht="17"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ht="17"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ht="17"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ht="17"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ht="17"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ht="17"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ht="17"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ht="17"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ht="17"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ht="17"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ht="17"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ht="17"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ht="17"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ht="17"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ht="17"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ht="17"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ht="17"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ht="17"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ht="17"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ht="17"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ht="17"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ht="17"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ht="17"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ht="17"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ht="17"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ht="17"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ht="17"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ht="17"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ht="17"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ht="17"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ht="17"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ht="17"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ht="17"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ht="17"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ht="17"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ht="17"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ht="17"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ht="17"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ht="17"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ht="17"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ht="17"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ht="17"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ht="17"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ht="17"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ht="17"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ht="17"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ht="17"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ht="17"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ht="17"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ht="17"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ht="17"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ht="17"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ht="17"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ht="17"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ht="17"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ht="17"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ht="17"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ht="17"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ht="17"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ht="17"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ht="17"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ht="17"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ht="17"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ht="17"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ht="17"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ht="17"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ht="17"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ht="17"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ht="17"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ht="17"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ht="17"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ht="17"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ht="17"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ht="17"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ht="17"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ht="17"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ht="17"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ht="17"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ht="17"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ht="17"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ht="17"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ht="17"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ht="17"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ht="17"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ht="17"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ht="17"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ht="17"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ht="17"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ht="17"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ht="17"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ht="17"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ht="17"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ht="17"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ht="17"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ht="17"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ht="17"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ht="17"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ht="17"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ht="17"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ht="17"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ht="17"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ht="17"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ht="17"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ht="17"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ht="17"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ht="17"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ht="17"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ht="17"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ht="17"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ht="17"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ht="17"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ht="17"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ht="17"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ht="17"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ht="17"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ht="17"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ht="17"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ht="17"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ht="17"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ht="17"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ht="17"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ht="17"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ht="17"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ht="17"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ht="17"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ht="17"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ht="17"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ht="17"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ht="17"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ht="17"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ht="17"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ht="17"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ht="17"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ht="17"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ht="17"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ht="17"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ht="17"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ht="17"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ht="17"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ht="17"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ht="17"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ht="17"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ht="17"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ht="17"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ht="17"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ht="17"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ht="17"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ht="17"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ht="17"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ht="17"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ht="17"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ht="17"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ht="17"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ht="17"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ht="17"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ht="17"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ht="17"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ht="17"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ht="17"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ht="17"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ht="17"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ht="17"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ht="17"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ht="17"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ht="17"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ht="17"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ht="17"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ht="17"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ht="17"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ht="17"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ht="17"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ht="17"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ht="17"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ht="17"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ht="17"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ht="17"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ht="17"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ht="17"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ht="17"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ht="17"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ht="17"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ht="17"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ht="17"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ht="17"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ht="17"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ht="17"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ht="17"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ht="17"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ht="17"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ht="17"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ht="17"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ht="17"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ht="17"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ht="17"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ht="17"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ht="17"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ht="17"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ht="17"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ht="17"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ht="17"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ht="17"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ht="17"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ht="17"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ht="17"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ht="17"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ht="17"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ht="17"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ht="17"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ht="17"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ht="17"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ht="17"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ht="17"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ht="17"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ht="17"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ht="17"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ht="17"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ht="17"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ht="17"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ht="17"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ht="17"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ht="17"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ht="17"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ht="17"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ht="17"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ht="17"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ht="17"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ht="17"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ht="17"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ht="17"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ht="17"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ht="17"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ht="17"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ht="17"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ht="17"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ht="17"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ht="17"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ht="17"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ht="17"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ht="17"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ht="17"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ht="17"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ht="17"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ht="17"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ht="17"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ht="17"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ht="17"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ht="17"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ht="17"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ht="17"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ht="17"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ht="17"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ht="17"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ht="17"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ht="17"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ht="17"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ht="17"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ht="17"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ht="17"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ht="17"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ht="17"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ht="17"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ht="17"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ht="17"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ht="17"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ht="17"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ht="17"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ht="17"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ht="17"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ht="17"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ht="17"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ht="17"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ht="17"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ht="17"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ht="17"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ht="17"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ht="17"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ht="17"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ht="17"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ht="17"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ht="17"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ht="17"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ht="17"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ht="17"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ht="17"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ht="17"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ht="17"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ht="17"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ht="17"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ht="17"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ht="17"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ht="17"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ht="17"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ht="17"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ht="17"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ht="17"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ht="17"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ht="17"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ht="17"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ht="17"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ht="17"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ht="17"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ht="17"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ht="17"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ht="17"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ht="17"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ht="17"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ht="17"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ht="17"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ht="17"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ht="17"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ht="17"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ht="17"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ht="17"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ht="17"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ht="17"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ht="17"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ht="17"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ht="17"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ht="17"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ht="17"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ht="17"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ht="17"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ht="17"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ht="17"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ht="17"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ht="17"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ht="17"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ht="17"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ht="17"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ht="17"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ht="17"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ht="17"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ht="17"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ht="17"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ht="17"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ht="17"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ht="17"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ht="17"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ht="17"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ht="17"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ht="17"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ht="17"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ht="17"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ht="17"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ht="17"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ht="17"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ht="17"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ht="17"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ht="17"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ht="17"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ht="17"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ht="17"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ht="17"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ht="17"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ht="17"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ht="17"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ht="17"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ht="17"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ht="17"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ht="17"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ht="17"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ht="17"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ht="17"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ht="17"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ht="17"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ht="17"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ht="17"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ht="17"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ht="17"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ht="17"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ht="17"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ht="17"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ht="17"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ht="17"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ht="17"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ht="17"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ht="17"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ht="17"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ht="17"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ht="17"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ht="17"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ht="17"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ht="17"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ht="17"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ht="17"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ht="17"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ht="17"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ht="17"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ht="17"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ht="17"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ht="17"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ht="17"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ht="17"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17"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ht="17"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ht="17"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ht="17"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ht="17"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15.377636671499994</v>
      </c>
      <c r="I612" s="89"/>
      <c r="J612" s="89"/>
      <c r="K612" s="89"/>
      <c r="L612" s="89"/>
      <c r="M612" s="111"/>
    </row>
    <row r="613" spans="1:13" ht="34"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8.2014062247999959</v>
      </c>
      <c r="I613" s="89"/>
      <c r="J613" s="89"/>
      <c r="K613" s="89"/>
      <c r="L613" s="89"/>
      <c r="M613" s="111"/>
    </row>
    <row r="614" spans="1:13" ht="17"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9.064712143199996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8"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ht="17"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ht="17"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ht="17"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ht="17"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ht="17"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ht="17"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ht="17"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ht="17"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ht="17"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ht="17"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ht="17"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ht="17"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ht="17"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ht="17"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ht="17"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ht="17"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ht="17"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ht="17"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ht="17"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ht="17"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ht="17"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ht="17"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ht="17"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1" customHeight="1" x14ac:dyDescent="0.2">
      <c r="A643" s="8" t="s">
        <v>816</v>
      </c>
      <c r="B643" s="8" t="s">
        <v>817</v>
      </c>
      <c r="C643" s="57" t="s">
        <v>818</v>
      </c>
      <c r="D643" s="61"/>
      <c r="F643" s="61"/>
      <c r="H643" s="82"/>
      <c r="J643" s="61"/>
      <c r="K643" s="61"/>
      <c r="L643" s="61"/>
      <c r="M643" s="61"/>
    </row>
    <row r="644" spans="1:13" ht="34" x14ac:dyDescent="0.2">
      <c r="A644" s="89" t="s">
        <v>223</v>
      </c>
      <c r="B644" s="89" t="s">
        <v>223</v>
      </c>
      <c r="C644" s="89" t="s">
        <v>592</v>
      </c>
      <c r="D644" s="61"/>
      <c r="F644" s="61"/>
      <c r="H644" s="82"/>
      <c r="J644" s="61"/>
      <c r="K644" s="61"/>
      <c r="L644" s="61"/>
      <c r="M644" s="61"/>
    </row>
    <row r="645" spans="1:13" ht="34" x14ac:dyDescent="0.2">
      <c r="A645" s="89" t="s">
        <v>282</v>
      </c>
      <c r="B645" s="89" t="s">
        <v>282</v>
      </c>
      <c r="C645" s="89" t="s">
        <v>638</v>
      </c>
      <c r="D645" s="61"/>
      <c r="F645" s="61"/>
      <c r="H645" s="82"/>
      <c r="J645" s="61"/>
      <c r="K645" s="61"/>
      <c r="L645" s="61"/>
      <c r="M645" s="61"/>
    </row>
    <row r="646" spans="1:13" ht="17" x14ac:dyDescent="0.2">
      <c r="A646" s="89" t="s">
        <v>442</v>
      </c>
      <c r="B646" s="89" t="s">
        <v>442</v>
      </c>
      <c r="C646" s="89" t="s">
        <v>725</v>
      </c>
      <c r="D646" s="61"/>
      <c r="F646" s="61"/>
      <c r="H646" s="82"/>
      <c r="J646" s="61"/>
      <c r="K646" s="61"/>
      <c r="L646" s="61"/>
      <c r="M646" s="61"/>
    </row>
    <row r="647" spans="1:13" ht="51" x14ac:dyDescent="0.2">
      <c r="A647" s="89" t="s">
        <v>337</v>
      </c>
      <c r="B647" s="89" t="s">
        <v>337</v>
      </c>
      <c r="C647" s="89" t="s">
        <v>725</v>
      </c>
      <c r="D647" s="61"/>
      <c r="F647" s="61"/>
      <c r="H647" s="82"/>
      <c r="J647" s="61"/>
      <c r="K647" s="61"/>
      <c r="L647" s="61"/>
      <c r="M647" s="61"/>
    </row>
    <row r="648" spans="1:13" ht="34" x14ac:dyDescent="0.2">
      <c r="A648" s="89" t="s">
        <v>819</v>
      </c>
      <c r="B648" s="89" t="s">
        <v>819</v>
      </c>
      <c r="C648" s="89" t="s">
        <v>690</v>
      </c>
      <c r="D648" s="61"/>
      <c r="F648" s="61"/>
      <c r="H648" s="82"/>
      <c r="J648" s="61"/>
      <c r="K648" s="61"/>
      <c r="L648" s="61"/>
      <c r="M648" s="61"/>
    </row>
    <row r="649" spans="1:13" ht="34" x14ac:dyDescent="0.2">
      <c r="A649" s="89" t="s">
        <v>372</v>
      </c>
      <c r="B649" s="89" t="s">
        <v>372</v>
      </c>
      <c r="C649" s="89" t="s">
        <v>690</v>
      </c>
      <c r="D649" s="61"/>
      <c r="F649" s="61"/>
      <c r="H649" s="82"/>
      <c r="J649" s="61"/>
      <c r="K649" s="61"/>
      <c r="L649" s="61"/>
      <c r="M649" s="61"/>
    </row>
    <row r="650" spans="1:13" ht="34" x14ac:dyDescent="0.2">
      <c r="A650" s="89" t="s">
        <v>383</v>
      </c>
      <c r="B650" s="89" t="s">
        <v>383</v>
      </c>
      <c r="C650" s="89" t="s">
        <v>690</v>
      </c>
      <c r="D650" s="61"/>
      <c r="F650" s="61"/>
      <c r="H650" s="82"/>
      <c r="J650" s="61"/>
      <c r="K650" s="61"/>
      <c r="L650" s="61"/>
      <c r="M650" s="61"/>
    </row>
    <row r="651" spans="1:13" ht="51" x14ac:dyDescent="0.2">
      <c r="A651" s="89" t="s">
        <v>393</v>
      </c>
      <c r="B651" s="89" t="s">
        <v>393</v>
      </c>
      <c r="C651" s="89" t="s">
        <v>690</v>
      </c>
      <c r="D651" s="61"/>
      <c r="F651" s="61"/>
      <c r="H651" s="82"/>
      <c r="J651" s="61"/>
      <c r="K651" s="61"/>
      <c r="L651" s="61"/>
      <c r="M651" s="61"/>
    </row>
    <row r="652" spans="1:13" ht="34" x14ac:dyDescent="0.2">
      <c r="A652" s="89" t="s">
        <v>425</v>
      </c>
      <c r="B652" s="89" t="s">
        <v>425</v>
      </c>
      <c r="C652" s="89" t="s">
        <v>725</v>
      </c>
      <c r="D652" s="61"/>
      <c r="F652" s="61"/>
      <c r="H652" s="82"/>
      <c r="J652" s="61"/>
      <c r="K652" s="61"/>
      <c r="L652" s="61"/>
      <c r="M652" s="61"/>
    </row>
    <row r="653" spans="1:13" ht="51"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4" x14ac:dyDescent="0.2">
      <c r="A656" s="8" t="s">
        <v>821</v>
      </c>
      <c r="B656" s="8" t="s">
        <v>822</v>
      </c>
      <c r="C656" s="8" t="s">
        <v>823</v>
      </c>
      <c r="D656" s="61"/>
      <c r="F656" s="61"/>
      <c r="H656" s="61"/>
      <c r="I656" s="61"/>
      <c r="J656" s="61"/>
      <c r="K656" s="61"/>
      <c r="L656" s="61"/>
      <c r="M656" s="61"/>
    </row>
    <row r="657" spans="1:13" ht="17" x14ac:dyDescent="0.2">
      <c r="A657" s="99" t="s">
        <v>824</v>
      </c>
      <c r="B657" s="89" t="s">
        <v>226</v>
      </c>
      <c r="C657" s="89" t="s">
        <v>825</v>
      </c>
      <c r="D657" s="61"/>
      <c r="F657" s="61"/>
      <c r="H657" s="61"/>
      <c r="I657" s="61"/>
      <c r="J657" s="61"/>
      <c r="K657" s="61"/>
      <c r="L657" s="61"/>
      <c r="M657" s="61"/>
    </row>
    <row r="658" spans="1:13" ht="34" x14ac:dyDescent="0.2">
      <c r="A658" s="99" t="s">
        <v>826</v>
      </c>
      <c r="B658" s="89" t="s">
        <v>229</v>
      </c>
      <c r="C658" s="89" t="s">
        <v>827</v>
      </c>
      <c r="D658" s="61"/>
      <c r="F658" s="61"/>
      <c r="H658" s="61"/>
      <c r="I658" s="61"/>
      <c r="J658" s="61"/>
      <c r="K658" s="61"/>
      <c r="L658" s="61"/>
      <c r="M658" s="61"/>
    </row>
    <row r="659" spans="1:13" ht="51" x14ac:dyDescent="0.2">
      <c r="A659" s="99" t="s">
        <v>828</v>
      </c>
      <c r="B659" s="89" t="s">
        <v>232</v>
      </c>
      <c r="C659" s="89" t="s">
        <v>829</v>
      </c>
      <c r="D659" s="61"/>
      <c r="F659" s="61"/>
      <c r="H659" s="61"/>
      <c r="I659" s="61"/>
      <c r="J659" s="61"/>
      <c r="K659" s="61"/>
      <c r="L659" s="61"/>
      <c r="M659" s="61"/>
    </row>
    <row r="660" spans="1:13" ht="34" x14ac:dyDescent="0.2">
      <c r="A660" s="89" t="s">
        <v>830</v>
      </c>
      <c r="B660" s="89" t="s">
        <v>229</v>
      </c>
      <c r="C660" s="89" t="s">
        <v>827</v>
      </c>
      <c r="D660" s="61"/>
      <c r="F660" s="61"/>
      <c r="H660" s="61"/>
      <c r="I660" s="61"/>
      <c r="J660" s="61"/>
      <c r="K660" s="61"/>
      <c r="L660" s="61"/>
      <c r="M660" s="61"/>
    </row>
    <row r="661" spans="1:13" ht="34" x14ac:dyDescent="0.2">
      <c r="A661" s="89" t="s">
        <v>831</v>
      </c>
      <c r="B661" s="89" t="s">
        <v>229</v>
      </c>
      <c r="C661" s="89" t="s">
        <v>827</v>
      </c>
      <c r="D661" s="61"/>
      <c r="F661" s="61"/>
      <c r="H661" s="61"/>
      <c r="I661" s="83"/>
      <c r="J661" s="61"/>
      <c r="K661" s="61"/>
      <c r="L661" s="61"/>
      <c r="M661" s="61"/>
    </row>
    <row r="662" spans="1:13" ht="34"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4" x14ac:dyDescent="0.2">
      <c r="A665" s="57" t="s">
        <v>212</v>
      </c>
      <c r="B665" s="57" t="s">
        <v>817</v>
      </c>
      <c r="C665" s="61"/>
      <c r="D665" s="61"/>
      <c r="F665" s="61"/>
      <c r="H665" s="61"/>
      <c r="I665" s="61"/>
      <c r="J665" s="61"/>
      <c r="K665" s="61"/>
      <c r="L665" s="61"/>
      <c r="M665" s="61"/>
    </row>
    <row r="666" spans="1:13" ht="17" x14ac:dyDescent="0.2">
      <c r="A666" s="89" t="s">
        <v>834</v>
      </c>
      <c r="B666" s="97" t="b">
        <v>1</v>
      </c>
      <c r="C666" s="61"/>
      <c r="D666" s="61"/>
      <c r="F666" s="61"/>
      <c r="H666" s="61"/>
      <c r="I666" s="61"/>
      <c r="J666" s="61"/>
      <c r="K666" s="61"/>
      <c r="L666" s="61"/>
      <c r="M666" s="61"/>
    </row>
    <row r="667" spans="1:13" ht="17"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7" x14ac:dyDescent="0.2">
      <c r="A670" s="90" t="s">
        <v>837</v>
      </c>
      <c r="D670" s="61"/>
    </row>
    <row r="671" spans="1:13" ht="17" x14ac:dyDescent="0.2">
      <c r="A671" s="91" t="s">
        <v>224</v>
      </c>
      <c r="D671" s="61"/>
      <c r="E671" s="61"/>
      <c r="F671" s="61"/>
      <c r="G671" s="82"/>
      <c r="H671" s="82"/>
    </row>
    <row r="672" spans="1:13" ht="17" x14ac:dyDescent="0.2">
      <c r="A672" s="91" t="s">
        <v>237</v>
      </c>
      <c r="D672" s="61"/>
      <c r="E672" s="61"/>
      <c r="F672" s="61"/>
      <c r="G672" s="82"/>
      <c r="H672" s="82"/>
    </row>
    <row r="673" spans="1:8" ht="17" x14ac:dyDescent="0.2">
      <c r="A673" s="91" t="s">
        <v>246</v>
      </c>
      <c r="D673" s="61"/>
      <c r="E673" s="61"/>
      <c r="F673" s="61"/>
      <c r="G673" s="82"/>
      <c r="H673" s="82"/>
    </row>
    <row r="674" spans="1:8" ht="17" x14ac:dyDescent="0.2">
      <c r="A674" s="91" t="s">
        <v>253</v>
      </c>
      <c r="D674" s="61"/>
      <c r="E674" s="61"/>
      <c r="F674" s="61"/>
      <c r="G674" s="82"/>
      <c r="H674" s="82"/>
    </row>
    <row r="675" spans="1:8" ht="17" x14ac:dyDescent="0.2">
      <c r="A675" s="91" t="s">
        <v>259</v>
      </c>
      <c r="D675" s="61"/>
      <c r="E675" s="61"/>
      <c r="F675" s="61"/>
      <c r="G675" s="82"/>
      <c r="H675" s="82"/>
    </row>
    <row r="676" spans="1:8" ht="17" x14ac:dyDescent="0.2">
      <c r="A676" s="91" t="s">
        <v>264</v>
      </c>
      <c r="D676" s="61"/>
      <c r="E676" s="61"/>
      <c r="F676" s="61"/>
      <c r="G676" s="82"/>
      <c r="H676" s="82"/>
    </row>
    <row r="677" spans="1:8" ht="17" x14ac:dyDescent="0.2">
      <c r="A677" s="91" t="s">
        <v>838</v>
      </c>
      <c r="D677" s="61"/>
      <c r="E677" s="61"/>
      <c r="F677" s="61"/>
      <c r="G677" s="82"/>
      <c r="H677" s="82"/>
    </row>
    <row r="678" spans="1:8" ht="17" x14ac:dyDescent="0.2">
      <c r="A678" s="91" t="s">
        <v>268</v>
      </c>
      <c r="D678" s="61"/>
      <c r="E678" s="61"/>
      <c r="F678" s="61"/>
      <c r="G678" s="82"/>
      <c r="H678" s="82"/>
    </row>
    <row r="679" spans="1:8" ht="17" x14ac:dyDescent="0.2">
      <c r="A679" s="91" t="s">
        <v>277</v>
      </c>
      <c r="D679" s="61"/>
      <c r="E679" s="61"/>
      <c r="F679" s="61"/>
      <c r="G679" s="82"/>
      <c r="H679" s="82"/>
    </row>
    <row r="680" spans="1:8" ht="17" x14ac:dyDescent="0.2">
      <c r="A680" s="92" t="s">
        <v>770</v>
      </c>
      <c r="D680" s="61"/>
      <c r="E680" s="61"/>
      <c r="F680" s="61"/>
      <c r="G680" s="82"/>
      <c r="H680" s="82"/>
    </row>
    <row r="681" spans="1:8" ht="17" x14ac:dyDescent="0.2">
      <c r="A681" s="92" t="s">
        <v>772</v>
      </c>
      <c r="D681" s="61"/>
      <c r="E681" s="61"/>
      <c r="F681" s="61"/>
      <c r="G681" s="82"/>
      <c r="H681" s="82"/>
    </row>
    <row r="682" spans="1:8" ht="17" x14ac:dyDescent="0.2">
      <c r="A682" s="92" t="s">
        <v>773</v>
      </c>
      <c r="D682" s="61"/>
      <c r="E682" s="61"/>
      <c r="F682" s="61"/>
      <c r="G682" s="82"/>
      <c r="H682" s="82"/>
    </row>
    <row r="683" spans="1:8" ht="17" x14ac:dyDescent="0.2">
      <c r="A683" s="92" t="s">
        <v>774</v>
      </c>
      <c r="D683" s="61"/>
      <c r="E683" s="61"/>
      <c r="F683" s="61"/>
      <c r="G683" s="82"/>
      <c r="H683" s="82"/>
    </row>
    <row r="684" spans="1:8" ht="17" x14ac:dyDescent="0.2">
      <c r="A684" s="91" t="s">
        <v>775</v>
      </c>
      <c r="D684" s="61"/>
      <c r="E684" s="61"/>
      <c r="F684" s="61"/>
      <c r="G684" s="82"/>
      <c r="H684" s="82"/>
    </row>
    <row r="685" spans="1:8" ht="17" x14ac:dyDescent="0.2">
      <c r="A685" s="91" t="s">
        <v>776</v>
      </c>
      <c r="D685" s="61"/>
      <c r="E685" s="61"/>
      <c r="F685" s="61"/>
      <c r="G685" s="82"/>
      <c r="H685" s="82"/>
    </row>
    <row r="686" spans="1:8" ht="17" x14ac:dyDescent="0.2">
      <c r="A686" s="91" t="s">
        <v>777</v>
      </c>
      <c r="D686" s="61"/>
      <c r="E686" s="61"/>
      <c r="F686" s="61"/>
      <c r="G686" s="82"/>
      <c r="H686" s="82"/>
    </row>
    <row r="687" spans="1:8" ht="17" x14ac:dyDescent="0.2">
      <c r="A687" s="95" t="s">
        <v>771</v>
      </c>
      <c r="D687" s="61"/>
      <c r="E687" s="61"/>
      <c r="F687" s="61"/>
      <c r="G687" s="82"/>
      <c r="H687" s="82"/>
    </row>
    <row r="689" spans="1:2" s="80" customFormat="1" ht="37.5" customHeight="1" x14ac:dyDescent="0.2">
      <c r="A689" s="88" t="s">
        <v>839</v>
      </c>
      <c r="B689" s="94"/>
    </row>
    <row r="690" spans="1:2" ht="17" x14ac:dyDescent="0.2">
      <c r="A690" s="90" t="s">
        <v>840</v>
      </c>
    </row>
    <row r="691" spans="1:2" ht="17" x14ac:dyDescent="0.2">
      <c r="A691" s="91" t="s">
        <v>224</v>
      </c>
    </row>
    <row r="692" spans="1:2" ht="17" x14ac:dyDescent="0.2">
      <c r="A692" s="91" t="s">
        <v>237</v>
      </c>
    </row>
    <row r="693" spans="1:2" ht="17" x14ac:dyDescent="0.2">
      <c r="A693" s="91" t="s">
        <v>246</v>
      </c>
    </row>
    <row r="694" spans="1:2" ht="17" x14ac:dyDescent="0.2">
      <c r="A694" s="91" t="s">
        <v>253</v>
      </c>
    </row>
    <row r="695" spans="1:2" ht="17" x14ac:dyDescent="0.2">
      <c r="A695" s="91" t="s">
        <v>259</v>
      </c>
    </row>
    <row r="696" spans="1:2" ht="17" x14ac:dyDescent="0.2">
      <c r="A696" s="91" t="s">
        <v>264</v>
      </c>
    </row>
    <row r="697" spans="1:2" ht="17" x14ac:dyDescent="0.2">
      <c r="A697" s="91" t="s">
        <v>268</v>
      </c>
    </row>
    <row r="698" spans="1:2" ht="17" x14ac:dyDescent="0.2">
      <c r="A698" s="91" t="s">
        <v>277</v>
      </c>
    </row>
    <row r="699" spans="1:2" ht="17" x14ac:dyDescent="0.2">
      <c r="A699" s="92" t="s">
        <v>770</v>
      </c>
    </row>
    <row r="700" spans="1:2" ht="17" x14ac:dyDescent="0.2">
      <c r="A700" s="92" t="s">
        <v>772</v>
      </c>
    </row>
    <row r="701" spans="1:2" ht="17" x14ac:dyDescent="0.2">
      <c r="A701" s="92" t="s">
        <v>773</v>
      </c>
    </row>
    <row r="702" spans="1:2" ht="17" x14ac:dyDescent="0.2">
      <c r="A702" s="92" t="s">
        <v>774</v>
      </c>
    </row>
    <row r="703" spans="1:2" ht="17" x14ac:dyDescent="0.2">
      <c r="A703" s="91" t="s">
        <v>775</v>
      </c>
    </row>
    <row r="704" spans="1:2" ht="17" x14ac:dyDescent="0.2">
      <c r="A704" s="91" t="s">
        <v>776</v>
      </c>
    </row>
    <row r="705" spans="1:1" ht="17" x14ac:dyDescent="0.2">
      <c r="A705" s="91" t="s">
        <v>777</v>
      </c>
    </row>
    <row r="706" spans="1:1" ht="17" x14ac:dyDescent="0.2">
      <c r="A706" s="93" t="s">
        <v>771</v>
      </c>
    </row>
    <row r="708" spans="1:1" s="80" customFormat="1" ht="37.5" customHeight="1" x14ac:dyDescent="0.2">
      <c r="A708" s="88" t="s">
        <v>841</v>
      </c>
    </row>
    <row r="709" spans="1:1" ht="17" x14ac:dyDescent="0.2">
      <c r="A709" s="57" t="s">
        <v>842</v>
      </c>
    </row>
    <row r="710" spans="1:1" ht="17"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3.xml>��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Steven Barlow</cp:lastModifiedBy>
  <cp:revision/>
  <dcterms:created xsi:type="dcterms:W3CDTF">2021-10-14T13:24:34Z</dcterms:created>
  <dcterms:modified xsi:type="dcterms:W3CDTF">2026-09-29T11:48:40Z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